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mobara\Desktop\Dokumenty 2022\Wapnowanie\Nabór na 2022\"/>
    </mc:Choice>
  </mc:AlternateContent>
  <bookViews>
    <workbookView xWindow="0" yWindow="0" windowWidth="23040" windowHeight="8805" activeTab="1"/>
  </bookViews>
  <sheets>
    <sheet name="instrukcja" sheetId="8" r:id="rId1"/>
    <sheet name="wzór I" sheetId="7" r:id="rId2"/>
    <sheet name="wzór II faktury 2" sheetId="10" r:id="rId3"/>
    <sheet name="wzór II faktury 3" sheetId="11" r:id="rId4"/>
    <sheet name="wzór II faktury4" sheetId="17" r:id="rId5"/>
    <sheet name="wzór II faktury5" sheetId="18" r:id="rId6"/>
    <sheet name="wzór II faktury6" sheetId="19" r:id="rId7"/>
    <sheet name="wzór II faktury7" sheetId="20" r:id="rId8"/>
    <sheet name="wzór II faktury8" sheetId="21" r:id="rId9"/>
    <sheet name="wzór III faktury 2" sheetId="15" r:id="rId10"/>
    <sheet name="wzór III faktury 3" sheetId="14" r:id="rId11"/>
    <sheet name="wzór III faktury 4" sheetId="16" r:id="rId12"/>
    <sheet name="wzór III faktury 5" sheetId="12" r:id="rId13"/>
    <sheet name="Arkusz1" sheetId="22" r:id="rId14"/>
  </sheets>
  <definedNames>
    <definedName name="_xlnm.Print_Area" localSheetId="1">'wzór I'!$A$1:$O$23</definedName>
    <definedName name="_xlnm.Print_Area" localSheetId="2">'wzór II faktury 2'!$A$1:$O$37</definedName>
    <definedName name="_xlnm.Print_Area" localSheetId="3">'wzór II faktury 3'!$A$1:$O$53</definedName>
    <definedName name="_xlnm.Print_Area" localSheetId="4">'wzór II faktury4'!$A$1:$O$69</definedName>
    <definedName name="_xlnm.Print_Area" localSheetId="5">'wzór II faktury5'!$A$1:$O$85</definedName>
    <definedName name="_xlnm.Print_Area" localSheetId="6">'wzór II faktury6'!$A$1:$O$101</definedName>
    <definedName name="_xlnm.Print_Area" localSheetId="7">'wzór II faktury7'!$A$1:$O$117</definedName>
    <definedName name="_xlnm.Print_Area" localSheetId="8">'wzór II faktury8'!$A$1:$O$133</definedName>
    <definedName name="_xlnm.Print_Area" localSheetId="9">'wzór III faktury 2'!$A$1:$O$38</definedName>
    <definedName name="_xlnm.Print_Area" localSheetId="10">'wzór III faktury 3'!$A$1:$O$55</definedName>
    <definedName name="_xlnm.Print_Area" localSheetId="11">'wzór III faktury 4'!$A$1:$O$72</definedName>
    <definedName name="_xlnm.Print_Area" localSheetId="12">'wzór III faktury 5'!$A$1:$O$88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1" i="14" l="1"/>
  <c r="M31" i="14"/>
  <c r="D116" i="21"/>
  <c r="L5" i="21"/>
  <c r="L16" i="21" s="1"/>
  <c r="O5" i="21"/>
  <c r="L6" i="21"/>
  <c r="O6" i="21"/>
  <c r="L7" i="21"/>
  <c r="O7" i="21"/>
  <c r="O8" i="21"/>
  <c r="O9" i="21"/>
  <c r="O10" i="21"/>
  <c r="O11" i="21"/>
  <c r="O12" i="21"/>
  <c r="O13" i="21"/>
  <c r="O14" i="21"/>
  <c r="O15" i="21"/>
  <c r="O16" i="21"/>
  <c r="L8" i="21"/>
  <c r="L9" i="21"/>
  <c r="L10" i="21"/>
  <c r="L11" i="21"/>
  <c r="L12" i="21"/>
  <c r="L13" i="21"/>
  <c r="L14" i="21"/>
  <c r="L15" i="21"/>
  <c r="M16" i="21"/>
  <c r="D68" i="19"/>
  <c r="D68" i="18"/>
  <c r="D26" i="10"/>
  <c r="D24" i="10"/>
  <c r="D124" i="21" l="1"/>
  <c r="D109" i="21"/>
  <c r="D108" i="21"/>
  <c r="D93" i="21"/>
  <c r="D92" i="21"/>
  <c r="D77" i="21"/>
  <c r="D76" i="21"/>
  <c r="D61" i="21"/>
  <c r="D60" i="21"/>
  <c r="D45" i="21"/>
  <c r="D44" i="21"/>
  <c r="D30" i="21"/>
  <c r="D29" i="21"/>
  <c r="D109" i="20"/>
  <c r="D108" i="20"/>
  <c r="D93" i="20"/>
  <c r="D92" i="20"/>
  <c r="D77" i="20"/>
  <c r="D76" i="20"/>
  <c r="D61" i="20"/>
  <c r="D60" i="20"/>
  <c r="D45" i="20"/>
  <c r="D44" i="20"/>
  <c r="D30" i="20"/>
  <c r="D29" i="20"/>
  <c r="D93" i="19"/>
  <c r="D92" i="19"/>
  <c r="D77" i="19"/>
  <c r="D76" i="19"/>
  <c r="D61" i="19"/>
  <c r="D60" i="19"/>
  <c r="D45" i="19"/>
  <c r="D44" i="19"/>
  <c r="D30" i="19"/>
  <c r="D29" i="19"/>
  <c r="D77" i="18"/>
  <c r="D76" i="18"/>
  <c r="D61" i="18"/>
  <c r="D60" i="18"/>
  <c r="D45" i="18"/>
  <c r="D44" i="18"/>
  <c r="D61" i="17"/>
  <c r="D60" i="17"/>
  <c r="D44" i="17"/>
  <c r="D30" i="17"/>
  <c r="D29" i="17"/>
  <c r="D45" i="11"/>
  <c r="D44" i="11"/>
  <c r="D30" i="11"/>
  <c r="D29" i="11"/>
  <c r="D29" i="10"/>
  <c r="D28" i="10"/>
  <c r="D27" i="21" l="1"/>
  <c r="D126" i="21" l="1"/>
  <c r="D94" i="21"/>
  <c r="D110" i="21"/>
  <c r="D84" i="21"/>
  <c r="D68" i="21"/>
  <c r="D36" i="21"/>
  <c r="D78" i="21"/>
  <c r="D78" i="18"/>
  <c r="D94" i="19"/>
  <c r="D78" i="19"/>
  <c r="D110" i="20"/>
  <c r="D94" i="20"/>
  <c r="D78" i="20"/>
  <c r="D62" i="20"/>
  <c r="D31" i="20"/>
  <c r="H126" i="21" l="1"/>
  <c r="G126" i="21"/>
  <c r="D122" i="21"/>
  <c r="D120" i="21"/>
  <c r="D91" i="19"/>
  <c r="D84" i="20"/>
  <c r="D68" i="20"/>
  <c r="F133" i="21"/>
  <c r="H110" i="21"/>
  <c r="G110" i="21"/>
  <c r="D106" i="21" s="1"/>
  <c r="D104" i="21"/>
  <c r="D119" i="21" s="1"/>
  <c r="D100" i="21"/>
  <c r="H94" i="21"/>
  <c r="G94" i="21"/>
  <c r="D90" i="21" s="1"/>
  <c r="D88" i="21"/>
  <c r="H78" i="21"/>
  <c r="G78" i="21"/>
  <c r="D74" i="21" s="1"/>
  <c r="D72" i="21"/>
  <c r="H62" i="21"/>
  <c r="G62" i="21"/>
  <c r="D58" i="21" s="1"/>
  <c r="D56" i="21"/>
  <c r="D52" i="21"/>
  <c r="H46" i="21"/>
  <c r="D40" i="21" s="1"/>
  <c r="G46" i="21"/>
  <c r="D42" i="21"/>
  <c r="H31" i="21"/>
  <c r="G31" i="21"/>
  <c r="D25" i="21"/>
  <c r="D21" i="21"/>
  <c r="J16" i="21"/>
  <c r="H16" i="21"/>
  <c r="D9" i="21" s="1"/>
  <c r="D14" i="21" s="1"/>
  <c r="G16" i="21"/>
  <c r="D11" i="21"/>
  <c r="D100" i="20"/>
  <c r="H110" i="20"/>
  <c r="G110" i="20"/>
  <c r="D106" i="20"/>
  <c r="D104" i="20"/>
  <c r="D84" i="19"/>
  <c r="F117" i="20"/>
  <c r="H94" i="20"/>
  <c r="G94" i="20"/>
  <c r="D90" i="20" s="1"/>
  <c r="D88" i="20"/>
  <c r="H78" i="20"/>
  <c r="G78" i="20"/>
  <c r="D74" i="20" s="1"/>
  <c r="D72" i="20"/>
  <c r="H62" i="20"/>
  <c r="G62" i="20"/>
  <c r="D58" i="20" s="1"/>
  <c r="D56" i="20"/>
  <c r="D52" i="20"/>
  <c r="H46" i="20"/>
  <c r="G46" i="20"/>
  <c r="D42" i="20" s="1"/>
  <c r="D40" i="20"/>
  <c r="D36" i="20"/>
  <c r="H31" i="20"/>
  <c r="D25" i="20" s="1"/>
  <c r="G31" i="20"/>
  <c r="D27" i="20" s="1"/>
  <c r="D21" i="20"/>
  <c r="M16" i="20"/>
  <c r="J16" i="20"/>
  <c r="N17" i="20" s="1"/>
  <c r="D7" i="20" s="1"/>
  <c r="H16" i="20"/>
  <c r="D9" i="20" s="1"/>
  <c r="D14" i="20" s="1"/>
  <c r="G16" i="20"/>
  <c r="D11" i="20" s="1"/>
  <c r="O15" i="20"/>
  <c r="L15" i="20"/>
  <c r="O14" i="20"/>
  <c r="L14" i="20"/>
  <c r="O13" i="20"/>
  <c r="L13" i="20"/>
  <c r="O12" i="20"/>
  <c r="L12" i="20"/>
  <c r="O11" i="20"/>
  <c r="L11" i="20"/>
  <c r="O10" i="20"/>
  <c r="L10" i="20"/>
  <c r="O9" i="20"/>
  <c r="L9" i="20"/>
  <c r="O8" i="20"/>
  <c r="L8" i="20"/>
  <c r="O7" i="20"/>
  <c r="L7" i="20"/>
  <c r="O6" i="20"/>
  <c r="L6" i="20"/>
  <c r="O5" i="20"/>
  <c r="O16" i="20" s="1"/>
  <c r="L5" i="20"/>
  <c r="L16" i="20" s="1"/>
  <c r="F101" i="19"/>
  <c r="H94" i="19"/>
  <c r="G94" i="19"/>
  <c r="D90" i="19" s="1"/>
  <c r="D88" i="19"/>
  <c r="H78" i="19"/>
  <c r="G78" i="19"/>
  <c r="D74" i="19" s="1"/>
  <c r="D72" i="19"/>
  <c r="H62" i="19"/>
  <c r="G62" i="19"/>
  <c r="D58" i="19" s="1"/>
  <c r="D56" i="19"/>
  <c r="D52" i="19"/>
  <c r="H46" i="19"/>
  <c r="G46" i="19"/>
  <c r="D42" i="19" s="1"/>
  <c r="D40" i="19"/>
  <c r="D36" i="19"/>
  <c r="H31" i="19"/>
  <c r="D25" i="19" s="1"/>
  <c r="G31" i="19"/>
  <c r="D27" i="19" s="1"/>
  <c r="D21" i="19"/>
  <c r="N17" i="19"/>
  <c r="D7" i="19" s="1"/>
  <c r="M16" i="19"/>
  <c r="J16" i="19"/>
  <c r="H16" i="19"/>
  <c r="D9" i="19" s="1"/>
  <c r="D14" i="19" s="1"/>
  <c r="G16" i="19"/>
  <c r="O15" i="19"/>
  <c r="L15" i="19"/>
  <c r="O14" i="19"/>
  <c r="L14" i="19"/>
  <c r="O13" i="19"/>
  <c r="L13" i="19"/>
  <c r="O12" i="19"/>
  <c r="L12" i="19"/>
  <c r="O11" i="19"/>
  <c r="L11" i="19"/>
  <c r="D11" i="19"/>
  <c r="O10" i="19"/>
  <c r="L10" i="19"/>
  <c r="O9" i="19"/>
  <c r="L9" i="19"/>
  <c r="O8" i="19"/>
  <c r="L8" i="19"/>
  <c r="O7" i="19"/>
  <c r="L7" i="19"/>
  <c r="O6" i="19"/>
  <c r="L6" i="19"/>
  <c r="O5" i="19"/>
  <c r="O16" i="19" s="1"/>
  <c r="L5" i="19"/>
  <c r="D15" i="21" l="1"/>
  <c r="D15" i="20"/>
  <c r="D15" i="19"/>
  <c r="L16" i="19"/>
  <c r="D6" i="19"/>
  <c r="E101" i="19" s="1"/>
  <c r="D6" i="20"/>
  <c r="E117" i="20" s="1"/>
  <c r="N17" i="21"/>
  <c r="D123" i="21"/>
  <c r="D125" i="21"/>
  <c r="D127" i="21" s="1"/>
  <c r="N18" i="20"/>
  <c r="N18" i="19"/>
  <c r="D7" i="21" l="1"/>
  <c r="N18" i="21"/>
  <c r="D6" i="21"/>
  <c r="E133" i="21" s="1"/>
  <c r="C117" i="20"/>
  <c r="D8" i="20"/>
  <c r="D13" i="20" s="1"/>
  <c r="D16" i="20"/>
  <c r="D17" i="20" s="1"/>
  <c r="D32" i="20"/>
  <c r="C101" i="19"/>
  <c r="D8" i="19"/>
  <c r="D16" i="19" s="1"/>
  <c r="D24" i="20" l="1"/>
  <c r="D28" i="20" s="1"/>
  <c r="D8" i="21"/>
  <c r="D16" i="21" s="1"/>
  <c r="C133" i="21"/>
  <c r="D24" i="21"/>
  <c r="D17" i="21"/>
  <c r="D39" i="20"/>
  <c r="D24" i="19"/>
  <c r="D13" i="19"/>
  <c r="D17" i="19"/>
  <c r="D27" i="12"/>
  <c r="D30" i="12" s="1"/>
  <c r="M76" i="12"/>
  <c r="J76" i="12"/>
  <c r="N77" i="12" s="1"/>
  <c r="H76" i="12"/>
  <c r="D70" i="12" s="1"/>
  <c r="D74" i="12" s="1"/>
  <c r="G76" i="12"/>
  <c r="D72" i="12" s="1"/>
  <c r="O75" i="12"/>
  <c r="L75" i="12"/>
  <c r="O74" i="12"/>
  <c r="L74" i="12"/>
  <c r="O73" i="12"/>
  <c r="L73" i="12"/>
  <c r="O72" i="12"/>
  <c r="L72" i="12"/>
  <c r="O71" i="12"/>
  <c r="L71" i="12"/>
  <c r="O70" i="12"/>
  <c r="L70" i="12"/>
  <c r="O69" i="12"/>
  <c r="L69" i="12"/>
  <c r="O68" i="12"/>
  <c r="L68" i="12"/>
  <c r="O67" i="12"/>
  <c r="L67" i="12"/>
  <c r="O66" i="12"/>
  <c r="O76" i="12" s="1"/>
  <c r="L66" i="12"/>
  <c r="M61" i="12"/>
  <c r="J61" i="12"/>
  <c r="N62" i="12" s="1"/>
  <c r="H61" i="12"/>
  <c r="D55" i="12" s="1"/>
  <c r="D59" i="12" s="1"/>
  <c r="G61" i="12"/>
  <c r="D57" i="12" s="1"/>
  <c r="D60" i="12" s="1"/>
  <c r="O60" i="12"/>
  <c r="L60" i="12"/>
  <c r="O59" i="12"/>
  <c r="L59" i="12"/>
  <c r="O58" i="12"/>
  <c r="L58" i="12"/>
  <c r="O57" i="12"/>
  <c r="L57" i="12"/>
  <c r="O56" i="12"/>
  <c r="L56" i="12"/>
  <c r="O55" i="12"/>
  <c r="L55" i="12"/>
  <c r="O54" i="12"/>
  <c r="L54" i="12"/>
  <c r="O53" i="12"/>
  <c r="L53" i="12"/>
  <c r="O52" i="12"/>
  <c r="L52" i="12"/>
  <c r="O51" i="12"/>
  <c r="O61" i="12" s="1"/>
  <c r="L51" i="12"/>
  <c r="M46" i="12"/>
  <c r="J46" i="12"/>
  <c r="N47" i="12" s="1"/>
  <c r="H46" i="12"/>
  <c r="D40" i="12" s="1"/>
  <c r="D44" i="12" s="1"/>
  <c r="G46" i="12"/>
  <c r="D42" i="12" s="1"/>
  <c r="D45" i="12" s="1"/>
  <c r="O45" i="12"/>
  <c r="L45" i="12"/>
  <c r="O44" i="12"/>
  <c r="L44" i="12"/>
  <c r="O43" i="12"/>
  <c r="L43" i="12"/>
  <c r="O42" i="12"/>
  <c r="L42" i="12"/>
  <c r="O41" i="12"/>
  <c r="L41" i="12"/>
  <c r="O40" i="12"/>
  <c r="L40" i="12"/>
  <c r="O39" i="12"/>
  <c r="L39" i="12"/>
  <c r="O38" i="12"/>
  <c r="L38" i="12"/>
  <c r="O37" i="12"/>
  <c r="L37" i="12"/>
  <c r="O36" i="12"/>
  <c r="O46" i="12" s="1"/>
  <c r="L36" i="12"/>
  <c r="M31" i="12"/>
  <c r="J31" i="12"/>
  <c r="N32" i="12" s="1"/>
  <c r="H31" i="12"/>
  <c r="D25" i="12" s="1"/>
  <c r="D29" i="12" s="1"/>
  <c r="G31" i="12"/>
  <c r="O30" i="12"/>
  <c r="L30" i="12"/>
  <c r="O29" i="12"/>
  <c r="L29" i="12"/>
  <c r="O28" i="12"/>
  <c r="L28" i="12"/>
  <c r="O27" i="12"/>
  <c r="L27" i="12"/>
  <c r="O26" i="12"/>
  <c r="L26" i="12"/>
  <c r="O25" i="12"/>
  <c r="L25" i="12"/>
  <c r="O24" i="12"/>
  <c r="L24" i="12"/>
  <c r="O23" i="12"/>
  <c r="L23" i="12"/>
  <c r="O22" i="12"/>
  <c r="L22" i="12"/>
  <c r="O21" i="12"/>
  <c r="O31" i="12" s="1"/>
  <c r="L21" i="12"/>
  <c r="J31" i="16"/>
  <c r="M16" i="12"/>
  <c r="J16" i="12"/>
  <c r="N17" i="12" s="1"/>
  <c r="H16" i="12"/>
  <c r="D9" i="12" s="1"/>
  <c r="D14" i="12" s="1"/>
  <c r="G16" i="12"/>
  <c r="D11" i="12" s="1"/>
  <c r="D15" i="12" s="1"/>
  <c r="M61" i="16"/>
  <c r="J61" i="16"/>
  <c r="N62" i="16" s="1"/>
  <c r="M46" i="16"/>
  <c r="J46" i="16"/>
  <c r="N47" i="16" s="1"/>
  <c r="M31" i="16"/>
  <c r="N32" i="16"/>
  <c r="D57" i="16"/>
  <c r="D60" i="16" s="1"/>
  <c r="D27" i="16"/>
  <c r="G61" i="16"/>
  <c r="H61" i="16"/>
  <c r="D55" i="16" s="1"/>
  <c r="D59" i="16" s="1"/>
  <c r="H46" i="16"/>
  <c r="D40" i="16" s="1"/>
  <c r="D44" i="16" s="1"/>
  <c r="G46" i="16"/>
  <c r="D42" i="16" s="1"/>
  <c r="G31" i="16"/>
  <c r="H31" i="16"/>
  <c r="D25" i="16" s="1"/>
  <c r="D29" i="16" s="1"/>
  <c r="G31" i="14"/>
  <c r="H31" i="14"/>
  <c r="D25" i="14" s="1"/>
  <c r="D29" i="14" s="1"/>
  <c r="H16" i="16"/>
  <c r="G16" i="16"/>
  <c r="D11" i="16"/>
  <c r="D9" i="16"/>
  <c r="O60" i="16"/>
  <c r="L60" i="16"/>
  <c r="O59" i="16"/>
  <c r="L59" i="16"/>
  <c r="O58" i="16"/>
  <c r="L58" i="16"/>
  <c r="O57" i="16"/>
  <c r="L57" i="16"/>
  <c r="O56" i="16"/>
  <c r="L56" i="16"/>
  <c r="O55" i="16"/>
  <c r="L55" i="16"/>
  <c r="O54" i="16"/>
  <c r="L54" i="16"/>
  <c r="O53" i="16"/>
  <c r="L53" i="16"/>
  <c r="O52" i="16"/>
  <c r="L52" i="16"/>
  <c r="O51" i="16"/>
  <c r="O61" i="16" s="1"/>
  <c r="L51" i="16"/>
  <c r="O45" i="16"/>
  <c r="L45" i="16"/>
  <c r="O44" i="16"/>
  <c r="L44" i="16"/>
  <c r="O43" i="16"/>
  <c r="L43" i="16"/>
  <c r="O42" i="16"/>
  <c r="L42" i="16"/>
  <c r="O41" i="16"/>
  <c r="L41" i="16"/>
  <c r="O40" i="16"/>
  <c r="L40" i="16"/>
  <c r="O39" i="16"/>
  <c r="L39" i="16"/>
  <c r="O38" i="16"/>
  <c r="L38" i="16"/>
  <c r="O37" i="16"/>
  <c r="L37" i="16"/>
  <c r="O36" i="16"/>
  <c r="O46" i="16" s="1"/>
  <c r="L36" i="16"/>
  <c r="O30" i="16"/>
  <c r="L30" i="16"/>
  <c r="O29" i="16"/>
  <c r="L29" i="16"/>
  <c r="O28" i="16"/>
  <c r="L28" i="16"/>
  <c r="O27" i="16"/>
  <c r="L27" i="16"/>
  <c r="O26" i="16"/>
  <c r="L26" i="16"/>
  <c r="O25" i="16"/>
  <c r="L25" i="16"/>
  <c r="O24" i="16"/>
  <c r="L24" i="16"/>
  <c r="O23" i="16"/>
  <c r="L23" i="16"/>
  <c r="O22" i="16"/>
  <c r="L22" i="16"/>
  <c r="O21" i="16"/>
  <c r="O31" i="16" s="1"/>
  <c r="L21" i="16"/>
  <c r="H16" i="14"/>
  <c r="G16" i="14"/>
  <c r="D11" i="14" s="1"/>
  <c r="D9" i="14"/>
  <c r="D14" i="14" s="1"/>
  <c r="D27" i="14"/>
  <c r="J46" i="14"/>
  <c r="H46" i="14"/>
  <c r="D40" i="14" s="1"/>
  <c r="G46" i="14"/>
  <c r="D42" i="14" s="1"/>
  <c r="O45" i="14"/>
  <c r="L45" i="14"/>
  <c r="O44" i="14"/>
  <c r="L44" i="14"/>
  <c r="O43" i="14"/>
  <c r="L43" i="14"/>
  <c r="O42" i="14"/>
  <c r="L42" i="14"/>
  <c r="O41" i="14"/>
  <c r="L41" i="14"/>
  <c r="O40" i="14"/>
  <c r="L40" i="14"/>
  <c r="O39" i="14"/>
  <c r="L39" i="14"/>
  <c r="O38" i="14"/>
  <c r="L38" i="14"/>
  <c r="O37" i="14"/>
  <c r="L37" i="14"/>
  <c r="O36" i="14"/>
  <c r="O46" i="14" s="1"/>
  <c r="L36" i="14"/>
  <c r="L46" i="14" s="1"/>
  <c r="N47" i="14"/>
  <c r="M46" i="14"/>
  <c r="N32" i="14"/>
  <c r="D23" i="14" s="1"/>
  <c r="O30" i="14"/>
  <c r="L30" i="14"/>
  <c r="O29" i="14"/>
  <c r="L29" i="14"/>
  <c r="O28" i="14"/>
  <c r="L28" i="14"/>
  <c r="O27" i="14"/>
  <c r="L27" i="14"/>
  <c r="O26" i="14"/>
  <c r="L26" i="14"/>
  <c r="O25" i="14"/>
  <c r="L25" i="14"/>
  <c r="O24" i="14"/>
  <c r="L24" i="14"/>
  <c r="O23" i="14"/>
  <c r="L23" i="14"/>
  <c r="O22" i="14"/>
  <c r="L22" i="14"/>
  <c r="O21" i="14"/>
  <c r="O31" i="14" s="1"/>
  <c r="L21" i="14"/>
  <c r="L31" i="14" s="1"/>
  <c r="D20" i="15"/>
  <c r="H30" i="15"/>
  <c r="D24" i="15" s="1"/>
  <c r="D28" i="15" s="1"/>
  <c r="G30" i="15"/>
  <c r="D26" i="15" s="1"/>
  <c r="G15" i="15"/>
  <c r="D10" i="15" s="1"/>
  <c r="H15" i="15"/>
  <c r="D8" i="15" s="1"/>
  <c r="D13" i="15" s="1"/>
  <c r="O21" i="15"/>
  <c r="O22" i="15"/>
  <c r="O23" i="15"/>
  <c r="O24" i="15"/>
  <c r="O25" i="15"/>
  <c r="O26" i="15"/>
  <c r="O27" i="15"/>
  <c r="O28" i="15"/>
  <c r="O29" i="15"/>
  <c r="O20" i="15"/>
  <c r="O30" i="15" s="1"/>
  <c r="M30" i="15"/>
  <c r="L21" i="15"/>
  <c r="L22" i="15"/>
  <c r="L23" i="15"/>
  <c r="L24" i="15"/>
  <c r="L25" i="15"/>
  <c r="L26" i="15"/>
  <c r="L27" i="15"/>
  <c r="L28" i="15"/>
  <c r="L29" i="15"/>
  <c r="L20" i="15"/>
  <c r="J30" i="15"/>
  <c r="N31" i="15" s="1"/>
  <c r="G78" i="18"/>
  <c r="D74" i="18" s="1"/>
  <c r="H78" i="18"/>
  <c r="D72" i="18" s="1"/>
  <c r="H62" i="18"/>
  <c r="D56" i="18" s="1"/>
  <c r="G62" i="18"/>
  <c r="D58" i="18" s="1"/>
  <c r="H46" i="18"/>
  <c r="D40" i="18" s="1"/>
  <c r="G46" i="18"/>
  <c r="D42" i="18" s="1"/>
  <c r="H31" i="18"/>
  <c r="D25" i="18" s="1"/>
  <c r="D29" i="18" s="1"/>
  <c r="G31" i="18"/>
  <c r="D27" i="18" s="1"/>
  <c r="H16" i="18"/>
  <c r="D9" i="18" s="1"/>
  <c r="D14" i="18" s="1"/>
  <c r="G16" i="18"/>
  <c r="D11" i="18" s="1"/>
  <c r="G62" i="17"/>
  <c r="H62" i="17"/>
  <c r="D67" i="12" l="1"/>
  <c r="D68" i="12"/>
  <c r="D69" i="12" s="1"/>
  <c r="D75" i="12"/>
  <c r="D45" i="16"/>
  <c r="D13" i="21"/>
  <c r="D15" i="18"/>
  <c r="D30" i="18"/>
  <c r="D30" i="16"/>
  <c r="D14" i="16"/>
  <c r="D15" i="16"/>
  <c r="L31" i="16"/>
  <c r="D44" i="14"/>
  <c r="D45" i="14" s="1"/>
  <c r="D30" i="14"/>
  <c r="D15" i="14"/>
  <c r="D29" i="15"/>
  <c r="D14" i="15"/>
  <c r="D39" i="21"/>
  <c r="D28" i="21"/>
  <c r="D31" i="21"/>
  <c r="D32" i="21" s="1"/>
  <c r="D55" i="20"/>
  <c r="D43" i="20"/>
  <c r="D46" i="20"/>
  <c r="D47" i="20" s="1"/>
  <c r="D39" i="19"/>
  <c r="D28" i="19"/>
  <c r="D31" i="19"/>
  <c r="D32" i="19" s="1"/>
  <c r="L61" i="16"/>
  <c r="N63" i="16" s="1"/>
  <c r="D53" i="16" s="1"/>
  <c r="L46" i="16"/>
  <c r="N48" i="16" s="1"/>
  <c r="D38" i="16" s="1"/>
  <c r="L30" i="15"/>
  <c r="N32" i="15" s="1"/>
  <c r="D22" i="15" s="1"/>
  <c r="N48" i="14"/>
  <c r="D38" i="14" s="1"/>
  <c r="L31" i="12"/>
  <c r="L46" i="12"/>
  <c r="N48" i="12" s="1"/>
  <c r="D38" i="12" s="1"/>
  <c r="L61" i="12"/>
  <c r="N63" i="12" s="1"/>
  <c r="D53" i="12" s="1"/>
  <c r="L76" i="12"/>
  <c r="N78" i="12" s="1"/>
  <c r="D52" i="12"/>
  <c r="D37" i="12"/>
  <c r="N33" i="12"/>
  <c r="D23" i="12" s="1"/>
  <c r="D22" i="12"/>
  <c r="D24" i="12" s="1"/>
  <c r="D28" i="12" s="1"/>
  <c r="D6" i="12"/>
  <c r="D52" i="16"/>
  <c r="D37" i="16"/>
  <c r="N33" i="16"/>
  <c r="D23" i="16" s="1"/>
  <c r="D22" i="16"/>
  <c r="D37" i="14"/>
  <c r="D39" i="14" s="1"/>
  <c r="D43" i="14" s="1"/>
  <c r="N33" i="14"/>
  <c r="D22" i="14"/>
  <c r="D24" i="14" s="1"/>
  <c r="D21" i="15"/>
  <c r="D46" i="14" l="1"/>
  <c r="D47" i="14" s="1"/>
  <c r="I54" i="14" s="1"/>
  <c r="D31" i="14"/>
  <c r="D32" i="14" s="1"/>
  <c r="D55" i="21"/>
  <c r="D43" i="21"/>
  <c r="D46" i="21"/>
  <c r="D47" i="21" s="1"/>
  <c r="D59" i="20"/>
  <c r="D71" i="20"/>
  <c r="D63" i="20"/>
  <c r="D55" i="19"/>
  <c r="D43" i="19"/>
  <c r="D46" i="19"/>
  <c r="D47" i="19" s="1"/>
  <c r="D54" i="12"/>
  <c r="D58" i="12" s="1"/>
  <c r="D39" i="16"/>
  <c r="D43" i="16" s="1"/>
  <c r="D54" i="16"/>
  <c r="D58" i="16" s="1"/>
  <c r="D39" i="12"/>
  <c r="D43" i="12" s="1"/>
  <c r="D73" i="12"/>
  <c r="D24" i="16"/>
  <c r="D28" i="16" s="1"/>
  <c r="D28" i="14"/>
  <c r="D23" i="15"/>
  <c r="G54" i="14" l="1"/>
  <c r="D31" i="16"/>
  <c r="D32" i="16" s="1"/>
  <c r="D71" i="21"/>
  <c r="D59" i="21"/>
  <c r="D62" i="21"/>
  <c r="D63" i="21" s="1"/>
  <c r="D79" i="20"/>
  <c r="D75" i="20"/>
  <c r="D87" i="20"/>
  <c r="D59" i="19"/>
  <c r="D71" i="19"/>
  <c r="D62" i="19"/>
  <c r="D63" i="19" s="1"/>
  <c r="D27" i="15"/>
  <c r="D30" i="15"/>
  <c r="D31" i="15" s="1"/>
  <c r="I37" i="15" s="1"/>
  <c r="H46" i="17"/>
  <c r="D40" i="17" s="1"/>
  <c r="G46" i="17"/>
  <c r="D42" i="17" s="1"/>
  <c r="H31" i="17"/>
  <c r="G31" i="17"/>
  <c r="H16" i="17"/>
  <c r="D9" i="17" s="1"/>
  <c r="D14" i="17" s="1"/>
  <c r="G16" i="17"/>
  <c r="D11" i="17" s="1"/>
  <c r="H46" i="11"/>
  <c r="D40" i="11" s="1"/>
  <c r="G46" i="11"/>
  <c r="D42" i="11" s="1"/>
  <c r="H31" i="11"/>
  <c r="D25" i="11" s="1"/>
  <c r="G31" i="11"/>
  <c r="D27" i="11" s="1"/>
  <c r="H16" i="11"/>
  <c r="D9" i="11" s="1"/>
  <c r="D14" i="11" s="1"/>
  <c r="G16" i="11"/>
  <c r="D11" i="11" s="1"/>
  <c r="H15" i="7"/>
  <c r="D8" i="7" s="1"/>
  <c r="G15" i="7"/>
  <c r="J15" i="7"/>
  <c r="H30" i="10"/>
  <c r="G30" i="10"/>
  <c r="H15" i="10"/>
  <c r="D8" i="10" s="1"/>
  <c r="D13" i="10" s="1"/>
  <c r="G15" i="10"/>
  <c r="J15" i="10"/>
  <c r="D15" i="11" l="1"/>
  <c r="D15" i="17"/>
  <c r="G37" i="15"/>
  <c r="D87" i="21"/>
  <c r="D75" i="21"/>
  <c r="D79" i="21"/>
  <c r="D103" i="20"/>
  <c r="D95" i="20"/>
  <c r="D91" i="20"/>
  <c r="D75" i="19"/>
  <c r="D87" i="19"/>
  <c r="D79" i="19"/>
  <c r="E78" i="19"/>
  <c r="D45" i="17"/>
  <c r="F85" i="18"/>
  <c r="D52" i="18"/>
  <c r="D36" i="18"/>
  <c r="D21" i="18"/>
  <c r="M16" i="18"/>
  <c r="J16" i="18"/>
  <c r="O15" i="18"/>
  <c r="L15" i="18"/>
  <c r="O14" i="18"/>
  <c r="L14" i="18"/>
  <c r="O13" i="18"/>
  <c r="L13" i="18"/>
  <c r="O12" i="18"/>
  <c r="L12" i="18"/>
  <c r="O11" i="18"/>
  <c r="L11" i="18"/>
  <c r="O10" i="18"/>
  <c r="L10" i="18"/>
  <c r="O9" i="18"/>
  <c r="L9" i="18"/>
  <c r="O8" i="18"/>
  <c r="L8" i="18"/>
  <c r="O7" i="18"/>
  <c r="L7" i="18"/>
  <c r="O6" i="18"/>
  <c r="L6" i="18"/>
  <c r="O5" i="18"/>
  <c r="O16" i="18" s="1"/>
  <c r="L5" i="18"/>
  <c r="D52" i="17"/>
  <c r="D56" i="17"/>
  <c r="D58" i="17"/>
  <c r="F69" i="17"/>
  <c r="D36" i="17"/>
  <c r="D25" i="17"/>
  <c r="D27" i="17"/>
  <c r="D21" i="17"/>
  <c r="M16" i="17"/>
  <c r="J16" i="17"/>
  <c r="O15" i="17"/>
  <c r="L15" i="17"/>
  <c r="O14" i="17"/>
  <c r="L14" i="17"/>
  <c r="O13" i="17"/>
  <c r="L13" i="17"/>
  <c r="O12" i="17"/>
  <c r="L12" i="17"/>
  <c r="O11" i="17"/>
  <c r="L11" i="17"/>
  <c r="O10" i="17"/>
  <c r="L10" i="17"/>
  <c r="O9" i="17"/>
  <c r="L9" i="17"/>
  <c r="O8" i="17"/>
  <c r="L8" i="17"/>
  <c r="O7" i="17"/>
  <c r="L7" i="17"/>
  <c r="O6" i="17"/>
  <c r="L6" i="17"/>
  <c r="O5" i="17"/>
  <c r="O16" i="17" s="1"/>
  <c r="L5" i="17"/>
  <c r="L16" i="17" s="1"/>
  <c r="O15" i="12"/>
  <c r="L15" i="12"/>
  <c r="O14" i="12"/>
  <c r="L14" i="12"/>
  <c r="O13" i="12"/>
  <c r="L13" i="12"/>
  <c r="O12" i="12"/>
  <c r="L12" i="12"/>
  <c r="O11" i="12"/>
  <c r="L11" i="12"/>
  <c r="O10" i="12"/>
  <c r="L10" i="12"/>
  <c r="O9" i="12"/>
  <c r="L9" i="12"/>
  <c r="O8" i="12"/>
  <c r="L8" i="12"/>
  <c r="O7" i="12"/>
  <c r="L7" i="12"/>
  <c r="O6" i="12"/>
  <c r="L6" i="12"/>
  <c r="O5" i="12"/>
  <c r="O16" i="12" s="1"/>
  <c r="L5" i="12"/>
  <c r="M16" i="16"/>
  <c r="J16" i="16"/>
  <c r="N17" i="16" s="1"/>
  <c r="O15" i="16"/>
  <c r="L15" i="16"/>
  <c r="O14" i="16"/>
  <c r="L14" i="16"/>
  <c r="O13" i="16"/>
  <c r="L13" i="16"/>
  <c r="O12" i="16"/>
  <c r="L12" i="16"/>
  <c r="O11" i="16"/>
  <c r="L11" i="16"/>
  <c r="O10" i="16"/>
  <c r="L10" i="16"/>
  <c r="O9" i="16"/>
  <c r="L9" i="16"/>
  <c r="O8" i="16"/>
  <c r="L8" i="16"/>
  <c r="O7" i="16"/>
  <c r="L7" i="16"/>
  <c r="O6" i="16"/>
  <c r="L6" i="16"/>
  <c r="O5" i="16"/>
  <c r="O16" i="16" s="1"/>
  <c r="L5" i="16"/>
  <c r="M16" i="14"/>
  <c r="J16" i="14"/>
  <c r="N17" i="14" s="1"/>
  <c r="O15" i="14"/>
  <c r="L15" i="14"/>
  <c r="O14" i="14"/>
  <c r="L14" i="14"/>
  <c r="O13" i="14"/>
  <c r="L13" i="14"/>
  <c r="O12" i="14"/>
  <c r="L12" i="14"/>
  <c r="O11" i="14"/>
  <c r="L11" i="14"/>
  <c r="D18" i="14"/>
  <c r="O10" i="14"/>
  <c r="L10" i="14"/>
  <c r="O9" i="14"/>
  <c r="L9" i="14"/>
  <c r="O8" i="14"/>
  <c r="L8" i="14"/>
  <c r="O7" i="14"/>
  <c r="L7" i="14"/>
  <c r="O6" i="14"/>
  <c r="L6" i="14"/>
  <c r="O5" i="14"/>
  <c r="O16" i="14" s="1"/>
  <c r="L5" i="14"/>
  <c r="M16" i="11"/>
  <c r="J16" i="11"/>
  <c r="N17" i="11" s="1"/>
  <c r="O15" i="11"/>
  <c r="L15" i="11"/>
  <c r="O14" i="11"/>
  <c r="L14" i="11"/>
  <c r="O13" i="11"/>
  <c r="L13" i="11"/>
  <c r="O12" i="11"/>
  <c r="L12" i="11"/>
  <c r="O11" i="11"/>
  <c r="L11" i="11"/>
  <c r="O10" i="11"/>
  <c r="L10" i="11"/>
  <c r="O9" i="11"/>
  <c r="L9" i="11"/>
  <c r="O8" i="11"/>
  <c r="L8" i="11"/>
  <c r="O7" i="11"/>
  <c r="L7" i="11"/>
  <c r="O6" i="11"/>
  <c r="L6" i="11"/>
  <c r="O5" i="11"/>
  <c r="O16" i="11" s="1"/>
  <c r="L5" i="11"/>
  <c r="M15" i="15"/>
  <c r="J15" i="15"/>
  <c r="N16" i="15" s="1"/>
  <c r="O14" i="15"/>
  <c r="L14" i="15"/>
  <c r="O13" i="15"/>
  <c r="L13" i="15"/>
  <c r="O12" i="15"/>
  <c r="L12" i="15"/>
  <c r="O11" i="15"/>
  <c r="L11" i="15"/>
  <c r="O10" i="15"/>
  <c r="L10" i="15"/>
  <c r="O9" i="15"/>
  <c r="L9" i="15"/>
  <c r="O8" i="15"/>
  <c r="L8" i="15"/>
  <c r="O7" i="15"/>
  <c r="L7" i="15"/>
  <c r="O6" i="15"/>
  <c r="L6" i="15"/>
  <c r="O5" i="15"/>
  <c r="L5" i="15"/>
  <c r="O4" i="15"/>
  <c r="O15" i="15" s="1"/>
  <c r="L4" i="15"/>
  <c r="M15" i="10"/>
  <c r="N16" i="10" s="1"/>
  <c r="D10" i="10"/>
  <c r="D14" i="10" s="1"/>
  <c r="O14" i="10"/>
  <c r="L14" i="10"/>
  <c r="O13" i="10"/>
  <c r="L13" i="10"/>
  <c r="O12" i="10"/>
  <c r="L12" i="10"/>
  <c r="O11" i="10"/>
  <c r="L11" i="10"/>
  <c r="O10" i="10"/>
  <c r="L10" i="10"/>
  <c r="O9" i="10"/>
  <c r="L9" i="10"/>
  <c r="O8" i="10"/>
  <c r="L8" i="10"/>
  <c r="O7" i="10"/>
  <c r="L7" i="10"/>
  <c r="O6" i="10"/>
  <c r="L6" i="10"/>
  <c r="O5" i="10"/>
  <c r="L5" i="10"/>
  <c r="O4" i="10"/>
  <c r="O15" i="10" s="1"/>
  <c r="L4" i="10"/>
  <c r="L16" i="16" l="1"/>
  <c r="L16" i="14"/>
  <c r="D103" i="21"/>
  <c r="D95" i="21"/>
  <c r="D91" i="21"/>
  <c r="D111" i="20"/>
  <c r="D107" i="20"/>
  <c r="D95" i="19"/>
  <c r="G101" i="19" s="1"/>
  <c r="I101" i="19" s="1"/>
  <c r="L15" i="15"/>
  <c r="N17" i="15" s="1"/>
  <c r="D6" i="15" s="1"/>
  <c r="D6" i="11"/>
  <c r="L16" i="12"/>
  <c r="N18" i="12" s="1"/>
  <c r="D7" i="12" s="1"/>
  <c r="L15" i="10"/>
  <c r="N17" i="10" s="1"/>
  <c r="D6" i="10" s="1"/>
  <c r="L16" i="11"/>
  <c r="N18" i="11" s="1"/>
  <c r="L16" i="18"/>
  <c r="N17" i="18"/>
  <c r="N17" i="17"/>
  <c r="D6" i="16"/>
  <c r="N18" i="16"/>
  <c r="D7" i="16" s="1"/>
  <c r="N18" i="14"/>
  <c r="D7" i="14" s="1"/>
  <c r="D6" i="14"/>
  <c r="D5" i="15"/>
  <c r="D17" i="15"/>
  <c r="D5" i="10"/>
  <c r="D7" i="10" l="1"/>
  <c r="D15" i="10" s="1"/>
  <c r="G117" i="20"/>
  <c r="I117" i="20" s="1"/>
  <c r="D8" i="16"/>
  <c r="D8" i="14"/>
  <c r="D7" i="11"/>
  <c r="D8" i="11" s="1"/>
  <c r="N18" i="17"/>
  <c r="D7" i="17" s="1"/>
  <c r="D6" i="18"/>
  <c r="E85" i="18" s="1"/>
  <c r="D111" i="21"/>
  <c r="D107" i="21"/>
  <c r="N18" i="18"/>
  <c r="D7" i="18" s="1"/>
  <c r="D6" i="17"/>
  <c r="E69" i="17" s="1"/>
  <c r="D7" i="15"/>
  <c r="D8" i="12"/>
  <c r="D24" i="11"/>
  <c r="D13" i="14"/>
  <c r="D16" i="14"/>
  <c r="D17" i="14" s="1"/>
  <c r="E16" i="14"/>
  <c r="D13" i="16" l="1"/>
  <c r="D16" i="16"/>
  <c r="D17" i="16" s="1"/>
  <c r="I68" i="16" s="1"/>
  <c r="D16" i="11"/>
  <c r="D17" i="11" s="1"/>
  <c r="G53" i="11" s="1"/>
  <c r="D13" i="11"/>
  <c r="D8" i="17"/>
  <c r="D16" i="17" s="1"/>
  <c r="D17" i="17" s="1"/>
  <c r="G133" i="21"/>
  <c r="I133" i="21" s="1"/>
  <c r="C85" i="18"/>
  <c r="D8" i="18"/>
  <c r="D13" i="18" s="1"/>
  <c r="C69" i="17"/>
  <c r="D24" i="17"/>
  <c r="D28" i="17" s="1"/>
  <c r="D12" i="15"/>
  <c r="E15" i="15"/>
  <c r="D15" i="15"/>
  <c r="D16" i="15" s="1"/>
  <c r="G36" i="15" s="1"/>
  <c r="G38" i="15" s="1"/>
  <c r="D16" i="12"/>
  <c r="D17" i="12" s="1"/>
  <c r="I83" i="12" s="1"/>
  <c r="D13" i="12"/>
  <c r="D23" i="10"/>
  <c r="D12" i="10"/>
  <c r="D39" i="17"/>
  <c r="D46" i="17" s="1"/>
  <c r="D47" i="17" s="1"/>
  <c r="D55" i="17"/>
  <c r="D62" i="17" s="1"/>
  <c r="D39" i="11"/>
  <c r="M15" i="7"/>
  <c r="N16" i="7" s="1"/>
  <c r="O5" i="7"/>
  <c r="O6" i="7"/>
  <c r="O7" i="7"/>
  <c r="O8" i="7"/>
  <c r="O9" i="7"/>
  <c r="O10" i="7"/>
  <c r="O11" i="7"/>
  <c r="O12" i="7"/>
  <c r="O13" i="7"/>
  <c r="O14" i="7"/>
  <c r="O4" i="7"/>
  <c r="L5" i="7"/>
  <c r="L6" i="7"/>
  <c r="L7" i="7"/>
  <c r="L8" i="7"/>
  <c r="L9" i="7"/>
  <c r="L10" i="7"/>
  <c r="L11" i="7"/>
  <c r="L12" i="7"/>
  <c r="L13" i="7"/>
  <c r="L14" i="7"/>
  <c r="L4" i="7"/>
  <c r="D13" i="17" l="1"/>
  <c r="D16" i="18"/>
  <c r="D17" i="18" s="1"/>
  <c r="G69" i="17"/>
  <c r="D24" i="18"/>
  <c r="D31" i="17"/>
  <c r="D32" i="17" s="1"/>
  <c r="O15" i="7"/>
  <c r="D5" i="7"/>
  <c r="L15" i="7"/>
  <c r="N17" i="7" s="1"/>
  <c r="D6" i="7" s="1"/>
  <c r="D43" i="17"/>
  <c r="D39" i="18"/>
  <c r="D28" i="18"/>
  <c r="D31" i="18"/>
  <c r="D32" i="18" s="1"/>
  <c r="D59" i="17"/>
  <c r="D63" i="17"/>
  <c r="D43" i="11"/>
  <c r="D16" i="10"/>
  <c r="G37" i="10" s="1"/>
  <c r="I37" i="10" s="1"/>
  <c r="D55" i="18" l="1"/>
  <c r="D43" i="18"/>
  <c r="D46" i="18"/>
  <c r="D47" i="18" s="1"/>
  <c r="I69" i="17"/>
  <c r="D20" i="10"/>
  <c r="D71" i="18" l="1"/>
  <c r="D59" i="18"/>
  <c r="D62" i="18"/>
  <c r="D63" i="18" s="1"/>
  <c r="F71" i="16"/>
  <c r="E71" i="16"/>
  <c r="C71" i="16"/>
  <c r="F70" i="16"/>
  <c r="E70" i="16"/>
  <c r="C70" i="16"/>
  <c r="F69" i="16"/>
  <c r="E69" i="16"/>
  <c r="C69" i="16"/>
  <c r="F68" i="16"/>
  <c r="E68" i="16"/>
  <c r="C68" i="16"/>
  <c r="D51" i="16"/>
  <c r="D61" i="16" s="1"/>
  <c r="D62" i="16" s="1"/>
  <c r="D36" i="16"/>
  <c r="D46" i="16" s="1"/>
  <c r="D47" i="16" s="1"/>
  <c r="D33" i="16"/>
  <c r="D21" i="16"/>
  <c r="D75" i="18" l="1"/>
  <c r="D79" i="18"/>
  <c r="G70" i="16"/>
  <c r="I70" i="16" s="1"/>
  <c r="G69" i="16"/>
  <c r="I69" i="16" s="1"/>
  <c r="E31" i="16"/>
  <c r="G68" i="16"/>
  <c r="G71" i="16"/>
  <c r="I71" i="16" s="1"/>
  <c r="G85" i="18" l="1"/>
  <c r="I85" i="18" s="1"/>
  <c r="I72" i="16"/>
  <c r="G72" i="16"/>
  <c r="F87" i="12"/>
  <c r="F86" i="12"/>
  <c r="F85" i="12"/>
  <c r="F84" i="12"/>
  <c r="F37" i="15"/>
  <c r="E37" i="15"/>
  <c r="C37" i="15"/>
  <c r="F36" i="15"/>
  <c r="E36" i="15"/>
  <c r="C36" i="15"/>
  <c r="E87" i="12"/>
  <c r="C87" i="12"/>
  <c r="E86" i="12"/>
  <c r="C86" i="12"/>
  <c r="E85" i="12"/>
  <c r="C85" i="12"/>
  <c r="E84" i="12"/>
  <c r="C84" i="12"/>
  <c r="E54" i="14"/>
  <c r="C54" i="14"/>
  <c r="E53" i="14"/>
  <c r="C53" i="14"/>
  <c r="F54" i="14"/>
  <c r="F53" i="14"/>
  <c r="F52" i="14"/>
  <c r="E52" i="14"/>
  <c r="C52" i="14"/>
  <c r="D36" i="14"/>
  <c r="D21" i="14"/>
  <c r="D66" i="12"/>
  <c r="D76" i="12" s="1"/>
  <c r="D77" i="12" s="1"/>
  <c r="D51" i="12"/>
  <c r="D61" i="12" s="1"/>
  <c r="D62" i="12" s="1"/>
  <c r="D36" i="12"/>
  <c r="D46" i="12" s="1"/>
  <c r="D47" i="12" s="1"/>
  <c r="D21" i="12"/>
  <c r="D31" i="12" s="1"/>
  <c r="D32" i="12" s="1"/>
  <c r="F83" i="12"/>
  <c r="E83" i="12"/>
  <c r="C83" i="12"/>
  <c r="F53" i="11"/>
  <c r="E53" i="11"/>
  <c r="C53" i="11"/>
  <c r="D36" i="11"/>
  <c r="D46" i="11" s="1"/>
  <c r="D47" i="11" s="1"/>
  <c r="D21" i="11"/>
  <c r="D31" i="11" s="1"/>
  <c r="D32" i="11" s="1"/>
  <c r="G52" i="14" l="1"/>
  <c r="I52" i="14" s="1"/>
  <c r="G53" i="14"/>
  <c r="I53" i="14" s="1"/>
  <c r="G83" i="12"/>
  <c r="G86" i="12"/>
  <c r="I86" i="12" s="1"/>
  <c r="G87" i="12"/>
  <c r="I87" i="12" s="1"/>
  <c r="G85" i="12"/>
  <c r="I85" i="12" s="1"/>
  <c r="G84" i="12"/>
  <c r="I84" i="12" s="1"/>
  <c r="D28" i="11"/>
  <c r="I36" i="15" l="1"/>
  <c r="I38" i="15" s="1"/>
  <c r="G55" i="14"/>
  <c r="I55" i="14"/>
  <c r="I88" i="12"/>
  <c r="G88" i="12"/>
  <c r="I53" i="11" l="1"/>
  <c r="F37" i="10" l="1"/>
  <c r="E37" i="10"/>
  <c r="C37" i="10"/>
  <c r="F22" i="7"/>
  <c r="D13" i="7"/>
  <c r="D10" i="7"/>
  <c r="D14" i="7" l="1"/>
  <c r="D30" i="10"/>
  <c r="D31" i="10" s="1"/>
  <c r="D27" i="10"/>
  <c r="E22" i="7"/>
  <c r="D7" i="7" l="1"/>
  <c r="D12" i="7" s="1"/>
  <c r="C22" i="7"/>
  <c r="D17" i="7"/>
  <c r="D15" i="7" l="1"/>
  <c r="E15" i="7"/>
  <c r="D16" i="7" l="1"/>
  <c r="G22" i="7" s="1"/>
  <c r="I22" i="7" s="1"/>
</calcChain>
</file>

<file path=xl/sharedStrings.xml><?xml version="1.0" encoding="utf-8"?>
<sst xmlns="http://schemas.openxmlformats.org/spreadsheetml/2006/main" count="1762" uniqueCount="179">
  <si>
    <t>zapotrzebowanie na CaO w t pow. gosp/wybranej działki</t>
  </si>
  <si>
    <t>weryfikacja ZDW</t>
  </si>
  <si>
    <t>wniosku</t>
  </si>
  <si>
    <t>I</t>
  </si>
  <si>
    <t>II</t>
  </si>
  <si>
    <t>III</t>
  </si>
  <si>
    <t>x</t>
  </si>
  <si>
    <t>Typ i odmiana wnioskowanego do zastosowania wapna nawozowego lub środka wapnująceg</t>
  </si>
  <si>
    <t>Masa wnioskowanego do
zastosowania czystego
składnika CaO lub
CaO+MgO
w t na 1 ha UR</t>
  </si>
  <si>
    <t>LP</t>
  </si>
  <si>
    <t>Obręby geodezyjne/
numery ewidencyjne
działek/ województwo
na których zostanie
zastosowane wapno
nawozowe lub środki
wapnujące</t>
  </si>
  <si>
    <t>Powierzchnia UR
o pH gleby ≤ 5,5
w ha
 na której planuję
zastosowanie wapna
nawozowego lub
środka wapnującego</t>
  </si>
  <si>
    <t>Stawka
jednostkowa
dofinansowa
nia w PLN</t>
  </si>
  <si>
    <t>Wysokość kwoty
dofinansowania w PLN</t>
  </si>
  <si>
    <t>wpisz dane z faktury : typ odmiana, min zawartość CaO</t>
  </si>
  <si>
    <t xml:space="preserve"> UZUPEŁNIJ  TABELĘ WE WNIOSKU</t>
  </si>
  <si>
    <t>Dokument potrzebne do  do wyliczenia kwoty dofinansowania</t>
  </si>
  <si>
    <t>1 Weryfikacja zalecanej dawki wapna</t>
  </si>
  <si>
    <r>
      <t>II.</t>
    </r>
    <r>
      <rPr>
        <sz val="11"/>
        <color rgb="FF373737"/>
        <rFont val="Arial"/>
        <family val="2"/>
        <charset val="238"/>
      </rPr>
      <t> w przypadku zakupu nawozu w ilości poniżej zapotrzebowania na CaO+MgO wskazanego w zaleceniach nawozowych, dofinansowanie zostanie naliczone proporcjonalnie do zawartości czystego składnika.</t>
    </r>
  </si>
  <si>
    <r>
      <t>III.</t>
    </r>
    <r>
      <rPr>
        <sz val="11"/>
        <color rgb="FF373737"/>
        <rFont val="Arial"/>
        <family val="2"/>
        <charset val="238"/>
      </rPr>
      <t> zakupiona ilość nawozu powyżej zapotrzebowania na CaO+MgO nie zostanie dofinansowana.</t>
    </r>
  </si>
  <si>
    <t>2 Faktura zakupu nawozu</t>
  </si>
  <si>
    <r>
      <t>I.</t>
    </r>
    <r>
      <rPr>
        <sz val="11"/>
        <color rgb="FF373737"/>
        <rFont val="Arial"/>
        <family val="2"/>
        <charset val="238"/>
      </rPr>
      <t xml:space="preserve"> Rozliczona może być kwota nie większa niż wynikająca z faktury za zakup wapna lub środka wapnującego. </t>
    </r>
  </si>
  <si>
    <t>Jak wybrać wzór do  do wyliczenia kwoty dofinansowania?</t>
  </si>
  <si>
    <t>powierzchnia do dofinansowania</t>
  </si>
  <si>
    <t>całe gospodarstwo ,</t>
  </si>
  <si>
    <t xml:space="preserve"> wybrane działki</t>
  </si>
  <si>
    <t xml:space="preserve"> kilka faktur o tej samej minimalnej zawartości CaO i tej samej cenie</t>
  </si>
  <si>
    <t xml:space="preserve"> kilka faktur o różnej  minimalnej zawartości CaO . Nawozy zostaną zmieszane i zastosowane razem</t>
  </si>
  <si>
    <t xml:space="preserve"> kilka faktur o różnej  minimalnej zawartości CaO .</t>
  </si>
  <si>
    <t>Faktura zakupu</t>
  </si>
  <si>
    <t xml:space="preserve">wzór </t>
  </si>
  <si>
    <t>Po wyborze  uzupełnij wybrany wzór  (1 ,2 lub 3 ) :</t>
  </si>
  <si>
    <t xml:space="preserve"> pozycja " UZUPEŁNIJ  TABELĘ WE WNIOSKU" wskazuje jak wypełnić tabelkę </t>
  </si>
  <si>
    <t>w tabeli wpisujemy w jednym wierszu wszystkie dane. 
W komórce 1 dotyczącej danych nawozu z faktur, wpisujemy wszystkie faktury.
W wierszu 6 dotyczącej kwoty dofinansowania wpisujemy sumę kwot dofinansowania  wybranych wariantów</t>
  </si>
  <si>
    <t xml:space="preserve">w tabeli wpisujemy w osobnych  wierszach  dane dotyczące poszczególnych faktur. ( jeden wiersz jedna faktura)
</t>
  </si>
  <si>
    <t>jedna faktura</t>
  </si>
  <si>
    <t>kalkulator na 1fakturę zakupu</t>
  </si>
  <si>
    <t>Jak korzystać z kalkulatora ?</t>
  </si>
  <si>
    <t>Kalkulator może być pomocny przy wypełnieniu   wnioski - część C(  tabela)</t>
  </si>
  <si>
    <t>Zasady do wyliczenia kwoty dofinansowania zgodnie z programem</t>
  </si>
  <si>
    <t xml:space="preserve">dotyczy :wzór 2 </t>
  </si>
  <si>
    <t>dotyczy: wzór 3</t>
  </si>
  <si>
    <t>Informacja dla płatnika podatku VAT</t>
  </si>
  <si>
    <t>kolumna 1</t>
  </si>
  <si>
    <t>kolumna 3</t>
  </si>
  <si>
    <t>wpisz w kolumnach :</t>
  </si>
  <si>
    <t>wpisz  obręby i nr.ewidencyjne wszystkie działki  wybrane do dofinansowania</t>
  </si>
  <si>
    <r>
      <t xml:space="preserve"> </t>
    </r>
    <r>
      <rPr>
        <b/>
        <sz val="14"/>
        <color theme="1" tint="0.14999847407452621"/>
        <rFont val="Calibri"/>
        <family val="2"/>
        <charset val="238"/>
        <scheme val="minor"/>
      </rPr>
      <t xml:space="preserve"> jedna  faktura</t>
    </r>
    <r>
      <rPr>
        <sz val="12"/>
        <rFont val="Calibri"/>
        <family val="2"/>
        <charset val="238"/>
        <scheme val="minor"/>
      </rPr>
      <t xml:space="preserve"> ( lub kilka faktur o tej samej min zawartości CaO i tej samej cenie za t)</t>
    </r>
    <r>
      <rPr>
        <b/>
        <sz val="14"/>
        <rFont val="Calibri"/>
        <family val="2"/>
        <charset val="238"/>
        <scheme val="minor"/>
      </rPr>
      <t xml:space="preserve"> zakupu  dla całego  gospodarstwa lub wybranych działek </t>
    </r>
  </si>
  <si>
    <t>nr wniosku wg
 książki kancelaryjnej OSChR</t>
  </si>
  <si>
    <t xml:space="preserve"> powierzchni  gospodarstwa , na którym zostanie zastosowane wapno lub środek wapnujący    </t>
  </si>
  <si>
    <t>uzupełnij pozycje  A,B,C,D,E,F,G</t>
  </si>
  <si>
    <t xml:space="preserve">powierzchnia wybranej działki </t>
  </si>
  <si>
    <t>dawkowanie 
CaO (CaO+MgO)  w t /1ha 
 z WZDW</t>
  </si>
  <si>
    <t xml:space="preserve">zapotrzebowanie  CaO dla  danej działki </t>
  </si>
  <si>
    <t>wybierz z listy</t>
  </si>
  <si>
    <t>ilość zakupionego CaO w t jest w stosunku do zapotrzebowania na WZDW</t>
  </si>
  <si>
    <t>ilość zakupionego CaO( lub CaO+MgO) w t na fakturze</t>
  </si>
  <si>
    <t>cena 1t CaO wg   faktury</t>
  </si>
  <si>
    <t xml:space="preserve"> WPISZ W F</t>
  </si>
  <si>
    <t xml:space="preserve"> WPISZ WD</t>
  </si>
  <si>
    <t xml:space="preserve"> suma powierzchnia wybranych  działekbw ha o pH &lt;5,5 </t>
  </si>
  <si>
    <t xml:space="preserve"> WPISZ W B</t>
  </si>
  <si>
    <t xml:space="preserve">Koszt zakupu </t>
  </si>
  <si>
    <t xml:space="preserve">średnia dawka CaO w t /1ha      </t>
  </si>
  <si>
    <t xml:space="preserve"> WPISZ W C</t>
  </si>
  <si>
    <t>Faktury 2</t>
  </si>
  <si>
    <t>uzupełnij pozycje D,E,F</t>
  </si>
  <si>
    <t>Faktury 3</t>
  </si>
  <si>
    <r>
      <rPr>
        <b/>
        <sz val="11"/>
        <color theme="1"/>
        <rFont val="Calibri"/>
        <family val="2"/>
        <charset val="238"/>
        <scheme val="minor"/>
      </rPr>
      <t xml:space="preserve"> [B]</t>
    </r>
    <r>
      <rPr>
        <sz val="11"/>
        <color theme="1"/>
        <rFont val="Calibri"/>
        <family val="2"/>
        <scheme val="minor"/>
      </rPr>
      <t xml:space="preserve">-powierzchnia gospodarstwa/wybranej działki w ha o  &lt;5,5 </t>
    </r>
  </si>
  <si>
    <r>
      <rPr>
        <b/>
        <sz val="11"/>
        <color theme="1"/>
        <rFont val="Calibri"/>
        <family val="2"/>
        <charset val="238"/>
        <scheme val="minor"/>
      </rPr>
      <t xml:space="preserve"> [C]</t>
    </r>
    <r>
      <rPr>
        <sz val="11"/>
        <color theme="1"/>
        <rFont val="Calibri"/>
        <family val="2"/>
        <scheme val="minor"/>
      </rPr>
      <t>-średnia dawka CaO w t /1ha   dla powierzchni objętej dofinansowaniem</t>
    </r>
  </si>
  <si>
    <r>
      <rPr>
        <b/>
        <sz val="11"/>
        <color theme="1"/>
        <rFont val="Calibri"/>
        <family val="2"/>
        <charset val="238"/>
        <scheme val="minor"/>
      </rPr>
      <t xml:space="preserve"> [D]</t>
    </r>
    <r>
      <rPr>
        <sz val="11"/>
        <color theme="1"/>
        <rFont val="Calibri"/>
        <family val="2"/>
        <scheme val="minor"/>
      </rPr>
      <t>-ilość zakupionego nawozu w t na fakturze</t>
    </r>
  </si>
  <si>
    <r>
      <rPr>
        <b/>
        <sz val="11"/>
        <color theme="1"/>
        <rFont val="Calibri"/>
        <family val="2"/>
        <charset val="238"/>
        <scheme val="minor"/>
      </rPr>
      <t xml:space="preserve"> [E]</t>
    </r>
    <r>
      <rPr>
        <sz val="11"/>
        <color theme="1"/>
        <rFont val="Calibri"/>
        <family val="2"/>
        <scheme val="minor"/>
      </rPr>
      <t>- zawartość CaO w % na fakturze</t>
    </r>
  </si>
  <si>
    <r>
      <rPr>
        <b/>
        <sz val="11"/>
        <color theme="1"/>
        <rFont val="Calibri"/>
        <family val="2"/>
        <charset val="238"/>
        <scheme val="minor"/>
      </rPr>
      <t xml:space="preserve"> [F]-</t>
    </r>
    <r>
      <rPr>
        <sz val="11"/>
        <color theme="1"/>
        <rFont val="Calibri"/>
        <family val="2"/>
        <scheme val="minor"/>
      </rPr>
      <t>kwota faktury zakupu wapna</t>
    </r>
  </si>
  <si>
    <t>Wybierz  Kwotę dofinansowania do gospodarstwa ( wybrać 300,200lub100) [A]</t>
  </si>
  <si>
    <t>kalkulator na 2, 3 faktury zakupu</t>
  </si>
  <si>
    <t>Podatnikowi podatku VAT przysługuje kwota netto dofinansowania[kwota brutto/1,08] .
Wybierz  Tak lub Nie  [G]</t>
  </si>
  <si>
    <r>
      <t>stawka  w zł ( z wyboru związana z wielkością gospodarstwa )            [</t>
    </r>
    <r>
      <rPr>
        <sz val="12"/>
        <color theme="1"/>
        <rFont val="Calibri"/>
        <family val="2"/>
        <charset val="238"/>
        <scheme val="minor"/>
      </rPr>
      <t>A]</t>
    </r>
  </si>
  <si>
    <r>
      <t xml:space="preserve">powierzchnia gospodarstwa/wybranej działki w ha o  &lt;5,5               </t>
    </r>
    <r>
      <rPr>
        <sz val="12"/>
        <color theme="1"/>
        <rFont val="Calibri"/>
        <family val="2"/>
        <charset val="238"/>
        <scheme val="minor"/>
      </rPr>
      <t xml:space="preserve">   [</t>
    </r>
    <r>
      <rPr>
        <b/>
        <sz val="12"/>
        <color theme="1"/>
        <rFont val="Calibri"/>
        <family val="2"/>
        <charset val="238"/>
        <scheme val="minor"/>
      </rPr>
      <t xml:space="preserve"> B]</t>
    </r>
  </si>
  <si>
    <r>
      <t xml:space="preserve">średnia dawka CaO w t /1ha                                                                        </t>
    </r>
    <r>
      <rPr>
        <sz val="12"/>
        <color theme="1"/>
        <rFont val="Calibri"/>
        <family val="2"/>
        <charset val="238"/>
        <scheme val="minor"/>
      </rPr>
      <t xml:space="preserve">  [</t>
    </r>
    <r>
      <rPr>
        <b/>
        <sz val="12"/>
        <color theme="1"/>
        <rFont val="Calibri"/>
        <family val="2"/>
        <charset val="238"/>
        <scheme val="minor"/>
      </rPr>
      <t>C]</t>
    </r>
  </si>
  <si>
    <r>
      <t xml:space="preserve">ilość zakupionego nawozu w t na fakturze                                               </t>
    </r>
    <r>
      <rPr>
        <sz val="12"/>
        <color theme="1"/>
        <rFont val="Calibri"/>
        <family val="2"/>
        <charset val="238"/>
        <scheme val="minor"/>
      </rPr>
      <t xml:space="preserve"> [D]</t>
    </r>
  </si>
  <si>
    <r>
      <t>zawartość CaO( lub CaO+MgO) w % na fakturze                                     [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E]</t>
    </r>
  </si>
  <si>
    <r>
      <rPr>
        <sz val="12"/>
        <color theme="1"/>
        <rFont val="Calibri"/>
        <family val="2"/>
        <charset val="238"/>
        <scheme val="minor"/>
      </rPr>
      <t xml:space="preserve">kwota brutto  faktury zakupu wapna/ środka wapnującego                [ </t>
    </r>
    <r>
      <rPr>
        <b/>
        <sz val="12"/>
        <color theme="1"/>
        <rFont val="Calibri"/>
        <family val="2"/>
        <charset val="238"/>
        <scheme val="minor"/>
      </rPr>
      <t>F]</t>
    </r>
  </si>
  <si>
    <t>Gospodarstwo rozliczające podatek VAT                    [G]</t>
  </si>
  <si>
    <t>Faktury 4</t>
  </si>
  <si>
    <t>Faktury 5</t>
  </si>
  <si>
    <t>całe gospodarstwo( lub wybrane działki) 2 faktury o różnej min  zawartości CaO ( nawozy zostana zmieszane)</t>
  </si>
  <si>
    <r>
      <t xml:space="preserve"> </t>
    </r>
    <r>
      <rPr>
        <b/>
        <sz val="14"/>
        <color theme="1" tint="0.14999847407452621"/>
        <rFont val="Calibri"/>
        <family val="2"/>
        <charset val="238"/>
        <scheme val="minor"/>
      </rPr>
      <t xml:space="preserve"> do 3  faktur (r o różnej   min zawartości CaO i  cenie) zakupu   nie mieszane nawozy ze sobą  na różne pola</t>
    </r>
  </si>
  <si>
    <t>kalkulator na 2 do 5 faktur zakupu</t>
  </si>
  <si>
    <t>kwota brutto dofinansowania  wg zakupu CaO</t>
  </si>
  <si>
    <t>kwota  brutto wskazana do dofinansowania</t>
  </si>
  <si>
    <r>
      <t xml:space="preserve"> </t>
    </r>
    <r>
      <rPr>
        <b/>
        <sz val="14"/>
        <color theme="1" tint="0.14999847407452621"/>
        <rFont val="Calibri"/>
        <family val="2"/>
        <charset val="238"/>
        <scheme val="minor"/>
      </rPr>
      <t>całe gospodarstwo( lub wybrane działki) 3 faktury o różnej min  zawartości CaO ( nawozy zostana zmieszane)</t>
    </r>
  </si>
  <si>
    <r>
      <t xml:space="preserve"> </t>
    </r>
    <r>
      <rPr>
        <b/>
        <sz val="14"/>
        <color theme="1" tint="0.14999847407452621"/>
        <rFont val="Calibri"/>
        <family val="2"/>
        <charset val="238"/>
        <scheme val="minor"/>
      </rPr>
      <t xml:space="preserve"> do 2  faktur (r o różnej   min zawartości CaO i  cenie) zakupu   nie mieszane nawozy ze sobą  na różne pola</t>
    </r>
  </si>
  <si>
    <t xml:space="preserve">powierzchnia gospodarstwa/wybranej działki w ha o  &lt;5,5              </t>
  </si>
  <si>
    <t xml:space="preserve">              ilość zakupionego nawozu w t na fakturze                                           </t>
  </si>
  <si>
    <t xml:space="preserve">zawartość CaO( lub CaO+MgO) w % na fakturze                                     </t>
  </si>
  <si>
    <t xml:space="preserve">tabelki  do wyliczenia kwoty dofinansowania  : </t>
  </si>
  <si>
    <t>dane z  faktur  na takie samo wapno lub środek wapnujący</t>
  </si>
  <si>
    <t>stawka  w zł ( z wyboru związana z wielkością gospodarstwa )            [A]</t>
  </si>
  <si>
    <t xml:space="preserve">  …….................</t>
  </si>
  <si>
    <r>
      <t>średnia dawka CaO w t /1ha                                                                          [</t>
    </r>
    <r>
      <rPr>
        <b/>
        <sz val="12"/>
        <rFont val="Calibri"/>
        <family val="2"/>
        <scheme val="minor"/>
      </rPr>
      <t>C]</t>
    </r>
  </si>
  <si>
    <r>
      <t xml:space="preserve">kwota brutto  faktury zakupu wapna/ środka wapnującego                [ </t>
    </r>
    <r>
      <rPr>
        <b/>
        <sz val="12"/>
        <rFont val="Calibri"/>
        <family val="2"/>
        <scheme val="minor"/>
      </rPr>
      <t>F]</t>
    </r>
  </si>
  <si>
    <t>NALEŻY WPISYWAĆ DANE TYLKO  NA  SZARYCH  POLACH</t>
  </si>
  <si>
    <r>
      <t xml:space="preserve"> </t>
    </r>
    <r>
      <rPr>
        <b/>
        <sz val="14"/>
        <rFont val="Calibri"/>
        <family val="2"/>
        <scheme val="minor"/>
      </rPr>
      <t xml:space="preserve"> do 5  faktur (r o różnej   min zawartości CaO i  cenie) zakupu   nie mieszane nawozy ze sobą  na różne pola</t>
    </r>
  </si>
  <si>
    <r>
      <t xml:space="preserve"> </t>
    </r>
    <r>
      <rPr>
        <b/>
        <sz val="14"/>
        <rFont val="Calibri"/>
        <family val="2"/>
        <scheme val="minor"/>
      </rPr>
      <t xml:space="preserve"> do 4  faktur (r o różnej   min zawartości CaO i  cenie) zakupu   nie mieszane nawozy ze sobą  na różne pola</t>
    </r>
  </si>
  <si>
    <t>FAKTURA 1</t>
  </si>
  <si>
    <t>DANE z :</t>
  </si>
  <si>
    <t xml:space="preserve">Faktura </t>
  </si>
  <si>
    <t>FAKTURA 2</t>
  </si>
  <si>
    <t>FAKTURA 3</t>
  </si>
  <si>
    <t>FAKTURA 4</t>
  </si>
  <si>
    <t>FAKTURA 5</t>
  </si>
  <si>
    <t xml:space="preserve"> Wysokość Kwoty   dofinansowania dla podatnika  podatku VAT  
( 8%)</t>
  </si>
  <si>
    <t xml:space="preserve">z Weryfikacji zalecanej dawki wapna wpisz </t>
  </si>
  <si>
    <t xml:space="preserve">z faktury zakupu wpisz </t>
  </si>
  <si>
    <r>
      <t xml:space="preserve"> w tabelce o nazwie [</t>
    </r>
    <r>
      <rPr>
        <sz val="9"/>
        <color theme="1"/>
        <rFont val="Calibri"/>
        <family val="2"/>
        <charset val="238"/>
        <scheme val="minor"/>
      </rPr>
      <t>powierzchni  gospodarstwa , na którym zostanie zastosowane wapno lub środek wapnujący</t>
    </r>
    <r>
      <rPr>
        <sz val="11"/>
        <color theme="1"/>
        <rFont val="Calibri"/>
        <family val="2"/>
        <scheme val="minor"/>
      </rPr>
      <t xml:space="preserve"> ]wpisz powierzchnię  działki/łek  oraz  średnią dawkę CaO t/ha przypisaną tej działce</t>
    </r>
  </si>
  <si>
    <r>
      <t xml:space="preserve"> w tabelce o nazwie    [</t>
    </r>
    <r>
      <rPr>
        <sz val="9"/>
        <color theme="1"/>
        <rFont val="Calibri"/>
        <family val="2"/>
        <charset val="238"/>
        <scheme val="minor"/>
      </rPr>
      <t>dane z  faktur  na takie samo wapno lub środek wapnujący</t>
    </r>
    <r>
      <rPr>
        <sz val="11"/>
        <color theme="1"/>
        <rFont val="Calibri"/>
        <family val="2"/>
        <scheme val="minor"/>
      </rPr>
      <t xml:space="preserve"> ]wpisz kwotę brutto z faktury oraz ilość zakupionego wapna nawozowego lub środka wapnującego </t>
    </r>
  </si>
  <si>
    <t>w tabelce  o nazwie [Faktura 1 (lub  2 ,3,4,5)] wpisz zawartość CaO( lub CaO+MgO) w % z faktury</t>
  </si>
  <si>
    <t>( dane te należy wpisać tylko na szarym polu)</t>
  </si>
  <si>
    <t xml:space="preserve">zawartość CaO( lub CaO+MgO) w % na fakturze                                    </t>
  </si>
  <si>
    <t xml:space="preserve">zawartość CaO( lub CaO+MgO) w % na fakturze                                </t>
  </si>
  <si>
    <t xml:space="preserve">zawartość CaO( lub CaO+MgO) w % na fakturze                                 </t>
  </si>
  <si>
    <t xml:space="preserve">zawartość CaO( lub CaO+MgO) w % na fakturze                               </t>
  </si>
  <si>
    <t xml:space="preserve">zawartość CaO( lub CaO+MgO) w % na fakturze                              </t>
  </si>
  <si>
    <t xml:space="preserve">zawartość CaO( lub CaO+MgO) w % na fakturze                                  </t>
  </si>
  <si>
    <t xml:space="preserve">zawartość CaO( lub CaO+MgO) w % na fakturze                         </t>
  </si>
  <si>
    <t xml:space="preserve">zawartość CaO( lub CaO+MgO) w % na fakturze                                   </t>
  </si>
  <si>
    <t xml:space="preserve">stawka  w zł ( z wyboru związana z wielkością gospodarstwa )            </t>
  </si>
  <si>
    <t xml:space="preserve">średnia dawka CaO w t /1ha                                                                          </t>
  </si>
  <si>
    <t xml:space="preserve">Gospodarstwo rozliczające podatek VAT                   </t>
  </si>
  <si>
    <t xml:space="preserve">stawka  w zł ( z wyboru związana z wielkością gospodarstwa )          </t>
  </si>
  <si>
    <t xml:space="preserve">kwota brutto  faktury zakupu wapna/ środka wapnującego              </t>
  </si>
  <si>
    <t xml:space="preserve">Gospodarstwo rozliczające podatek VAT                    </t>
  </si>
  <si>
    <t xml:space="preserve">Zawartość CaO( lub CaO+MgO) w % na fakturze                                     </t>
  </si>
  <si>
    <t xml:space="preserve">Stawka  w zł ( z wyboru związana z wielkością gospodarstwa ) </t>
  </si>
  <si>
    <t>NALEŻY WPISYWAĆ LUB WYBRAĆ  DANE TYLKO  NA  SZARYCH  POLACH</t>
  </si>
  <si>
    <r>
      <t xml:space="preserve">powierzchnia gospodarstwa/wybranej działki w ha o  &lt;5,5               </t>
    </r>
    <r>
      <rPr>
        <sz val="12"/>
        <color theme="1"/>
        <rFont val="Calibri"/>
        <family val="2"/>
        <charset val="238"/>
        <scheme val="minor"/>
      </rPr>
      <t xml:space="preserve">  </t>
    </r>
  </si>
  <si>
    <t xml:space="preserve">średnia dawka CaO w t /1ha                                                            </t>
  </si>
  <si>
    <t xml:space="preserve">ilość zakupionego nawozu w t na fakturze                                       </t>
  </si>
  <si>
    <t>wpisz z faktury : 
typ 
odmiana
, min zawartość CaO lub CaO+MgO %</t>
  </si>
  <si>
    <t>wpisz : 
miejscowość ,obręb
wszystkie działki  wybrane do dofinansowania województwo</t>
  </si>
  <si>
    <t xml:space="preserve">ilość  t nawozu na  fakturze </t>
  </si>
  <si>
    <t xml:space="preserve"> kwota  brutto z faktury </t>
  </si>
  <si>
    <t xml:space="preserve">wpisz z faktury 1 i 2 : 
typ 
odmiana
, min zawartość CaO lub CaO+MgO %
</t>
  </si>
  <si>
    <t>wpisz z faktury 1,2,3: 
typ 
odmiana
, min zawartość CaO lub CaO+MgO %</t>
  </si>
  <si>
    <t>wpisz z faktury 1,2,3,4 : 
typ 
odmiana
, min zawartość CaO lub CaO+MgO %</t>
  </si>
  <si>
    <t>wpisz z faktury1,2,3,4,5 : 
typ 
odmiana
, min zawartość CaO lub CaO+MgO %</t>
  </si>
  <si>
    <t>wpisz z faktury 1 : 
typ 
odmiana
, min zawartość CaO lub CaO+MgO %</t>
  </si>
  <si>
    <t>wpisz z faktury 2 : 
typ 
odmiana
, min zawartość CaO lub CaO+MgO %</t>
  </si>
  <si>
    <t>wpisz z faktury 1: 
typ 
odmiana
, min zawartość CaO lub CaO+MgO %</t>
  </si>
  <si>
    <t>wpisz z faktury 3 : 
typ 
odmiana
, min zawartość CaO lub CaO+MgO %</t>
  </si>
  <si>
    <t>wpisz z faktury 2: 
typ 
odmiana
, min zawartość CaO lub CaO+MgO %</t>
  </si>
  <si>
    <t>wpisz z faktury 3: 
typ 
odmiana
, min zawartość CaO lub CaO+MgO %</t>
  </si>
  <si>
    <t>wpisz z faktury  4 : 
typ 
odmiana
, min zawartość CaO lub CaO+MgO %</t>
  </si>
  <si>
    <t>strona 2/2</t>
  </si>
  <si>
    <t>strona 1/2</t>
  </si>
  <si>
    <t>strona 1/3</t>
  </si>
  <si>
    <t>srona 3/3</t>
  </si>
  <si>
    <t>strona 2/3</t>
  </si>
  <si>
    <t>strona 3/3</t>
  </si>
  <si>
    <t>strona 1 /3</t>
  </si>
  <si>
    <t>srona 2/3</t>
  </si>
  <si>
    <t>wpisz z faktury :2 
typ 
odmiana
, min zawartość CaO lub CaO+MgO %</t>
  </si>
  <si>
    <t>wpisz z faktury 4 : 
typ 
odmiana
, min zawartość CaO lub CaO+MgO %</t>
  </si>
  <si>
    <t>wpisz z faktury 5: 
typ 
odmiana
, min zawartość CaO lub CaO+MgO %</t>
  </si>
  <si>
    <t>FAKTURA 6</t>
  </si>
  <si>
    <t>Faktury 6</t>
  </si>
  <si>
    <t>wpisz z faktury1,2,3,4,5,6 : 
typ 
odmiana
, min zawartość CaO lub CaO+MgO %</t>
  </si>
  <si>
    <t>FAKTURA 7</t>
  </si>
  <si>
    <t>Faktury 7</t>
  </si>
  <si>
    <t>wpisz z faktury1,2,3,4,5,6,7 : 
typ 
odmiana
, min zawartość CaO lub CaO+MgO %</t>
  </si>
  <si>
    <t>strona 4/4</t>
  </si>
  <si>
    <t>strona 3/4</t>
  </si>
  <si>
    <t>strona 2/4</t>
  </si>
  <si>
    <t>strona 1/4</t>
  </si>
  <si>
    <t>FAKTURA 8</t>
  </si>
  <si>
    <t>Faktury 8</t>
  </si>
  <si>
    <t>wpisz z faktury1,2,3,4,5,6,7,8 : 
typ 
odmiana
, min zawartość CaO lub CaO+MgO %</t>
  </si>
  <si>
    <t>przy&lt; faktura zakupu nr 2 i 3&gt; uzupełniamy  pozycje [D],[E],[F] .  DOBRZE WPISYWAĆ FAKTURY OD NAJMNIEJSZEJ DO NAJWIĘKSZEJ  ILOŚCI ZAKUPIONEGO WAPNA</t>
  </si>
  <si>
    <t>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</si>
</sst>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_ ;[Red]\-#,##0\ "/>
    <numFmt numFmtId="166" formatCode="#,##0.00\ &quot;zł&quot;"/>
    <numFmt numFmtId="167" formatCode="0.00000"/>
    <numFmt numFmtId="168" formatCode="0.0%"/>
    <numFmt numFmtId="169" formatCode="#,##0.00_ ;[Red]\-#,##0.00\ "/>
    <numFmt numFmtId="170" formatCode="0.000"/>
    <numFmt numFmtId="171" formatCode="0.0000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373737"/>
      <name val="Inherit"/>
    </font>
    <font>
      <sz val="11"/>
      <color rgb="FF373737"/>
      <name val="Arial"/>
      <family val="2"/>
      <charset val="238"/>
    </font>
    <font>
      <u/>
      <sz val="11"/>
      <color theme="1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b/>
      <sz val="14"/>
      <color theme="1" tint="0.1499984740745262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rgb="FFFF0000"/>
      <name val="Calibri"/>
      <family val="2"/>
      <scheme val="minor"/>
    </font>
    <font>
      <i/>
      <sz val="11"/>
      <color theme="5" tint="-0.24997711111789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4"/>
      <color theme="5" tint="-0.249977111117893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b/>
      <i/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i/>
      <sz val="16"/>
      <color theme="1" tint="0.1499984740745262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8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6"/>
      <name val="Calibri"/>
      <family val="2"/>
      <scheme val="minor"/>
    </font>
    <font>
      <b/>
      <sz val="14"/>
      <name val="Calibri"/>
      <family val="2"/>
    </font>
    <font>
      <b/>
      <sz val="16"/>
      <color theme="1"/>
      <name val="Calibri"/>
      <family val="2"/>
      <scheme val="minor"/>
    </font>
    <font>
      <sz val="9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Calibri"/>
      <family val="2"/>
      <scheme val="minor"/>
    </font>
    <font>
      <i/>
      <sz val="14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6"/>
      <name val="Calibri"/>
      <family val="2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63" fillId="0" borderId="0" applyFont="0" applyFill="0" applyBorder="0" applyAlignment="0" applyProtection="0"/>
  </cellStyleXfs>
  <cellXfs count="334">
    <xf numFmtId="0" fontId="0" fillId="0" borderId="0" xfId="0"/>
    <xf numFmtId="0" fontId="4" fillId="0" borderId="0" xfId="0" applyFont="1"/>
    <xf numFmtId="0" fontId="8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7" fillId="0" borderId="1" xfId="0" applyFont="1" applyBorder="1"/>
    <xf numFmtId="0" fontId="15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0" fillId="0" borderId="1" xfId="0" applyBorder="1" applyAlignment="1">
      <alignment wrapText="1"/>
    </xf>
    <xf numFmtId="0" fontId="15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8" fillId="0" borderId="0" xfId="0" applyFont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9" fillId="0" borderId="0" xfId="0" applyNumberFormat="1" applyFont="1"/>
    <xf numFmtId="0" fontId="11" fillId="0" borderId="1" xfId="0" applyFont="1" applyBorder="1" applyAlignment="1">
      <alignment horizontal="right"/>
    </xf>
    <xf numFmtId="2" fontId="8" fillId="0" borderId="0" xfId="0" applyNumberFormat="1" applyFont="1"/>
    <xf numFmtId="8" fontId="9" fillId="0" borderId="0" xfId="0" applyNumberFormat="1" applyFont="1"/>
    <xf numFmtId="165" fontId="28" fillId="0" borderId="0" xfId="0" applyNumberFormat="1" applyFont="1" applyAlignment="1">
      <alignment horizontal="center"/>
    </xf>
    <xf numFmtId="0" fontId="17" fillId="0" borderId="0" xfId="0" applyFont="1"/>
    <xf numFmtId="8" fontId="9" fillId="0" borderId="0" xfId="0" applyNumberFormat="1" applyFont="1" applyAlignment="1">
      <alignment wrapText="1"/>
    </xf>
    <xf numFmtId="2" fontId="24" fillId="0" borderId="0" xfId="0" applyNumberFormat="1" applyFont="1" applyAlignment="1">
      <alignment vertical="center" wrapText="1"/>
    </xf>
    <xf numFmtId="8" fontId="9" fillId="0" borderId="0" xfId="0" applyNumberFormat="1" applyFont="1" applyAlignment="1">
      <alignment vertical="center"/>
    </xf>
    <xf numFmtId="0" fontId="31" fillId="0" borderId="0" xfId="0" applyFont="1"/>
    <xf numFmtId="0" fontId="34" fillId="0" borderId="0" xfId="2" applyFont="1" applyFill="1" applyBorder="1" applyAlignment="1"/>
    <xf numFmtId="164" fontId="35" fillId="7" borderId="0" xfId="0" applyNumberFormat="1" applyFont="1" applyFill="1"/>
    <xf numFmtId="164" fontId="36" fillId="0" borderId="0" xfId="0" applyNumberFormat="1" applyFont="1"/>
    <xf numFmtId="164" fontId="37" fillId="7" borderId="0" xfId="0" applyNumberFormat="1" applyFont="1" applyFill="1" applyAlignment="1">
      <alignment horizontal="center" vertical="top"/>
    </xf>
    <xf numFmtId="0" fontId="39" fillId="0" borderId="0" xfId="0" applyFont="1"/>
    <xf numFmtId="8" fontId="39" fillId="7" borderId="0" xfId="0" applyNumberFormat="1" applyFont="1" applyFill="1"/>
    <xf numFmtId="164" fontId="24" fillId="0" borderId="0" xfId="0" applyNumberFormat="1" applyFont="1" applyAlignment="1">
      <alignment wrapText="1"/>
    </xf>
    <xf numFmtId="0" fontId="0" fillId="3" borderId="5" xfId="0" applyFill="1" applyBorder="1"/>
    <xf numFmtId="0" fontId="40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41" fillId="0" borderId="0" xfId="0" applyNumberFormat="1" applyFont="1" applyAlignment="1">
      <alignment horizontal="center" vertical="center" wrapText="1"/>
    </xf>
    <xf numFmtId="2" fontId="41" fillId="0" borderId="0" xfId="0" applyNumberFormat="1" applyFont="1" applyAlignment="1">
      <alignment wrapText="1"/>
    </xf>
    <xf numFmtId="0" fontId="1" fillId="7" borderId="1" xfId="0" applyFont="1" applyFill="1" applyBorder="1" applyAlignment="1">
      <alignment wrapText="1"/>
    </xf>
    <xf numFmtId="2" fontId="7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2" fontId="26" fillId="2" borderId="1" xfId="0" applyNumberFormat="1" applyFont="1" applyFill="1" applyBorder="1" applyAlignment="1">
      <alignment horizontal="center" vertical="center"/>
    </xf>
    <xf numFmtId="2" fontId="26" fillId="2" borderId="4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/>
    </xf>
    <xf numFmtId="2" fontId="9" fillId="2" borderId="0" xfId="0" applyNumberFormat="1" applyFont="1" applyFill="1"/>
    <xf numFmtId="8" fontId="9" fillId="2" borderId="0" xfId="0" applyNumberFormat="1" applyFont="1" applyFill="1" applyAlignment="1">
      <alignment wrapText="1"/>
    </xf>
    <xf numFmtId="167" fontId="14" fillId="2" borderId="0" xfId="0" applyNumberFormat="1" applyFont="1" applyFill="1" applyAlignment="1">
      <alignment vertical="center" wrapText="1"/>
    </xf>
    <xf numFmtId="167" fontId="14" fillId="2" borderId="0" xfId="0" applyNumberFormat="1" applyFont="1" applyFill="1" applyAlignment="1">
      <alignment vertical="center"/>
    </xf>
    <xf numFmtId="8" fontId="32" fillId="2" borderId="0" xfId="0" applyNumberFormat="1" applyFont="1" applyFill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0" fontId="31" fillId="2" borderId="0" xfId="0" applyFont="1" applyFill="1"/>
    <xf numFmtId="2" fontId="44" fillId="2" borderId="1" xfId="0" applyNumberFormat="1" applyFont="1" applyFill="1" applyBorder="1" applyAlignment="1">
      <alignment horizontal="center" vertical="center"/>
    </xf>
    <xf numFmtId="164" fontId="37" fillId="2" borderId="0" xfId="0" applyNumberFormat="1" applyFont="1" applyFill="1" applyAlignment="1">
      <alignment horizontal="center" vertical="top"/>
    </xf>
    <xf numFmtId="0" fontId="45" fillId="0" borderId="0" xfId="0" applyFont="1"/>
    <xf numFmtId="0" fontId="5" fillId="0" borderId="1" xfId="0" applyFont="1" applyFill="1" applyBorder="1"/>
    <xf numFmtId="0" fontId="0" fillId="0" borderId="0" xfId="0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8" fontId="0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8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2" fontId="38" fillId="0" borderId="0" xfId="0" applyNumberFormat="1" applyFont="1" applyFill="1" applyBorder="1"/>
    <xf numFmtId="164" fontId="37" fillId="0" borderId="0" xfId="0" applyNumberFormat="1" applyFont="1" applyFill="1" applyBorder="1" applyAlignment="1">
      <alignment horizontal="center" vertical="top"/>
    </xf>
    <xf numFmtId="2" fontId="31" fillId="0" borderId="0" xfId="0" applyNumberFormat="1" applyFont="1" applyFill="1" applyBorder="1"/>
    <xf numFmtId="166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0" xfId="0" applyFill="1"/>
    <xf numFmtId="2" fontId="26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8" fontId="26" fillId="0" borderId="1" xfId="0" applyNumberFormat="1" applyFont="1" applyFill="1" applyBorder="1" applyAlignment="1">
      <alignment horizontal="center" vertical="center"/>
    </xf>
    <xf numFmtId="8" fontId="13" fillId="0" borderId="1" xfId="0" applyNumberFormat="1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 wrapText="1"/>
    </xf>
    <xf numFmtId="8" fontId="1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8" fontId="29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25" fillId="0" borderId="0" xfId="0" applyFont="1" applyFill="1"/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8" fillId="0" borderId="0" xfId="0" applyFont="1" applyFill="1"/>
    <xf numFmtId="0" fontId="8" fillId="0" borderId="1" xfId="0" applyFont="1" applyFill="1" applyBorder="1"/>
    <xf numFmtId="0" fontId="26" fillId="0" borderId="1" xfId="0" applyFont="1" applyFill="1" applyBorder="1" applyAlignment="1">
      <alignment horizontal="center" vertical="center"/>
    </xf>
    <xf numFmtId="0" fontId="27" fillId="0" borderId="0" xfId="0" applyFont="1" applyFill="1"/>
    <xf numFmtId="0" fontId="0" fillId="0" borderId="0" xfId="0" applyFont="1" applyFill="1" applyAlignment="1">
      <alignment horizontal="center" vertical="center" wrapText="1"/>
    </xf>
    <xf numFmtId="2" fontId="9" fillId="0" borderId="0" xfId="0" applyNumberFormat="1" applyFont="1" applyFill="1"/>
    <xf numFmtId="0" fontId="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right"/>
    </xf>
    <xf numFmtId="2" fontId="8" fillId="0" borderId="0" xfId="0" applyNumberFormat="1" applyFont="1" applyFill="1"/>
    <xf numFmtId="10" fontId="9" fillId="0" borderId="0" xfId="0" applyNumberFormat="1" applyFont="1" applyFill="1"/>
    <xf numFmtId="0" fontId="42" fillId="0" borderId="1" xfId="0" applyFont="1" applyFill="1" applyBorder="1"/>
    <xf numFmtId="8" fontId="9" fillId="0" borderId="0" xfId="0" applyNumberFormat="1" applyFont="1" applyFill="1"/>
    <xf numFmtId="8" fontId="9" fillId="0" borderId="0" xfId="0" applyNumberFormat="1" applyFont="1" applyFill="1" applyAlignment="1">
      <alignment wrapText="1"/>
    </xf>
    <xf numFmtId="2" fontId="14" fillId="0" borderId="0" xfId="0" applyNumberFormat="1" applyFont="1" applyFill="1" applyAlignment="1">
      <alignment vertical="center" wrapText="1"/>
    </xf>
    <xf numFmtId="2" fontId="24" fillId="0" borderId="0" xfId="0" applyNumberFormat="1" applyFont="1" applyFill="1" applyAlignment="1">
      <alignment vertical="center" wrapText="1"/>
    </xf>
    <xf numFmtId="0" fontId="30" fillId="0" borderId="0" xfId="0" applyFont="1" applyFill="1" applyAlignment="1">
      <alignment horizontal="center" vertical="center" wrapText="1"/>
    </xf>
    <xf numFmtId="8" fontId="14" fillId="0" borderId="0" xfId="0" applyNumberFormat="1" applyFont="1" applyFill="1" applyAlignment="1">
      <alignment vertical="center"/>
    </xf>
    <xf numFmtId="8" fontId="9" fillId="0" borderId="0" xfId="0" applyNumberFormat="1" applyFont="1" applyFill="1" applyAlignment="1">
      <alignment vertical="center"/>
    </xf>
    <xf numFmtId="8" fontId="32" fillId="0" borderId="0" xfId="0" applyNumberFormat="1" applyFont="1" applyFill="1" applyAlignment="1">
      <alignment horizontal="center" vertical="center"/>
    </xf>
    <xf numFmtId="164" fontId="35" fillId="0" borderId="0" xfId="0" applyNumberFormat="1" applyFont="1" applyFill="1"/>
    <xf numFmtId="164" fontId="36" fillId="0" borderId="0" xfId="0" applyNumberFormat="1" applyFont="1" applyFill="1"/>
    <xf numFmtId="0" fontId="39" fillId="0" borderId="0" xfId="0" applyFont="1" applyFill="1"/>
    <xf numFmtId="8" fontId="39" fillId="0" borderId="0" xfId="0" applyNumberFormat="1" applyFont="1" applyFill="1"/>
    <xf numFmtId="0" fontId="14" fillId="0" borderId="0" xfId="0" applyFont="1" applyFill="1" applyAlignment="1">
      <alignment vertical="center"/>
    </xf>
    <xf numFmtId="0" fontId="15" fillId="0" borderId="1" xfId="0" applyFont="1" applyFill="1" applyBorder="1" applyAlignment="1">
      <alignment wrapText="1"/>
    </xf>
    <xf numFmtId="2" fontId="0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/>
    </xf>
    <xf numFmtId="2" fontId="30" fillId="0" borderId="0" xfId="0" applyNumberFormat="1" applyFont="1" applyFill="1" applyAlignment="1">
      <alignment horizontal="center" vertical="center" wrapText="1"/>
    </xf>
    <xf numFmtId="0" fontId="31" fillId="0" borderId="0" xfId="0" applyFont="1" applyFill="1"/>
    <xf numFmtId="0" fontId="4" fillId="0" borderId="0" xfId="0" applyFont="1" applyFill="1"/>
    <xf numFmtId="0" fontId="0" fillId="0" borderId="5" xfId="0" applyFill="1" applyBorder="1"/>
    <xf numFmtId="0" fontId="17" fillId="0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4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11" fillId="0" borderId="1" xfId="0" applyFont="1" applyBorder="1"/>
    <xf numFmtId="0" fontId="7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/>
    </xf>
    <xf numFmtId="0" fontId="23" fillId="10" borderId="1" xfId="0" applyFont="1" applyFill="1" applyBorder="1"/>
    <xf numFmtId="2" fontId="7" fillId="11" borderId="1" xfId="0" applyNumberFormat="1" applyFont="1" applyFill="1" applyBorder="1" applyAlignment="1">
      <alignment horizontal="center" vertical="center" wrapText="1"/>
    </xf>
    <xf numFmtId="2" fontId="7" fillId="11" borderId="1" xfId="0" applyNumberFormat="1" applyFont="1" applyFill="1" applyBorder="1" applyAlignment="1">
      <alignment horizontal="center" vertical="center"/>
    </xf>
    <xf numFmtId="2" fontId="43" fillId="11" borderId="1" xfId="0" applyNumberFormat="1" applyFont="1" applyFill="1" applyBorder="1" applyAlignment="1">
      <alignment horizontal="center" vertical="center"/>
    </xf>
    <xf numFmtId="0" fontId="26" fillId="11" borderId="1" xfId="0" applyFont="1" applyFill="1" applyBorder="1" applyAlignment="1">
      <alignment horizontal="center" vertical="center"/>
    </xf>
    <xf numFmtId="168" fontId="26" fillId="11" borderId="9" xfId="0" applyNumberFormat="1" applyFont="1" applyFill="1" applyBorder="1" applyAlignment="1">
      <alignment horizontal="center" vertical="center"/>
    </xf>
    <xf numFmtId="0" fontId="46" fillId="8" borderId="1" xfId="0" applyFont="1" applyFill="1" applyBorder="1"/>
    <xf numFmtId="168" fontId="24" fillId="2" borderId="0" xfId="0" applyNumberFormat="1" applyFont="1" applyFill="1"/>
    <xf numFmtId="0" fontId="47" fillId="8" borderId="1" xfId="0" applyFont="1" applyFill="1" applyBorder="1"/>
    <xf numFmtId="0" fontId="50" fillId="10" borderId="1" xfId="1" applyFont="1" applyFill="1" applyBorder="1" applyAlignment="1">
      <alignment horizontal="center" vertical="center" wrapText="1"/>
    </xf>
    <xf numFmtId="164" fontId="45" fillId="0" borderId="0" xfId="0" applyNumberFormat="1" applyFont="1" applyFill="1" applyAlignment="1">
      <alignment horizontal="center" vertical="top"/>
    </xf>
    <xf numFmtId="2" fontId="10" fillId="9" borderId="1" xfId="0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164" fontId="51" fillId="9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2" fontId="49" fillId="0" borderId="0" xfId="0" applyNumberFormat="1" applyFont="1" applyAlignment="1">
      <alignment horizontal="center" vertical="center" wrapText="1"/>
    </xf>
    <xf numFmtId="2" fontId="49" fillId="0" borderId="0" xfId="0" applyNumberFormat="1" applyFont="1" applyAlignment="1">
      <alignment wrapText="1"/>
    </xf>
    <xf numFmtId="10" fontId="26" fillId="11" borderId="1" xfId="0" applyNumberFormat="1" applyFont="1" applyFill="1" applyBorder="1" applyAlignment="1">
      <alignment horizontal="center" vertical="center"/>
    </xf>
    <xf numFmtId="2" fontId="0" fillId="11" borderId="1" xfId="0" applyNumberFormat="1" applyFont="1" applyFill="1" applyBorder="1" applyAlignment="1">
      <alignment horizontal="center" vertical="center" wrapText="1"/>
    </xf>
    <xf numFmtId="2" fontId="0" fillId="11" borderId="1" xfId="0" applyNumberFormat="1" applyFont="1" applyFill="1" applyBorder="1" applyAlignment="1">
      <alignment horizontal="center" vertical="center"/>
    </xf>
    <xf numFmtId="2" fontId="6" fillId="11" borderId="1" xfId="0" applyNumberFormat="1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/>
    </xf>
    <xf numFmtId="8" fontId="0" fillId="11" borderId="1" xfId="0" applyNumberFormat="1" applyFont="1" applyFill="1" applyBorder="1" applyAlignment="1">
      <alignment horizontal="center" vertical="center" wrapText="1"/>
    </xf>
    <xf numFmtId="8" fontId="0" fillId="11" borderId="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vertical="center" wrapText="1"/>
    </xf>
    <xf numFmtId="2" fontId="0" fillId="0" borderId="0" xfId="0" applyNumberFormat="1" applyFont="1" applyFill="1" applyAlignment="1">
      <alignment vertical="center"/>
    </xf>
    <xf numFmtId="2" fontId="30" fillId="0" borderId="0" xfId="0" applyNumberFormat="1" applyFont="1" applyFill="1" applyAlignment="1">
      <alignment vertical="center" wrapText="1"/>
    </xf>
    <xf numFmtId="164" fontId="24" fillId="0" borderId="0" xfId="0" applyNumberFormat="1" applyFont="1" applyFill="1" applyAlignment="1">
      <alignment wrapText="1"/>
    </xf>
    <xf numFmtId="0" fontId="16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wrapText="1"/>
    </xf>
    <xf numFmtId="0" fontId="52" fillId="0" borderId="1" xfId="0" applyFont="1" applyFill="1" applyBorder="1" applyAlignment="1">
      <alignment wrapText="1"/>
    </xf>
    <xf numFmtId="0" fontId="11" fillId="0" borderId="0" xfId="0" applyFont="1" applyFill="1"/>
    <xf numFmtId="0" fontId="56" fillId="0" borderId="1" xfId="0" applyFont="1" applyFill="1" applyBorder="1" applyAlignment="1">
      <alignment horizontal="center" vertical="center"/>
    </xf>
    <xf numFmtId="2" fontId="14" fillId="0" borderId="0" xfId="0" applyNumberFormat="1" applyFont="1" applyFill="1"/>
    <xf numFmtId="2" fontId="11" fillId="0" borderId="0" xfId="0" applyNumberFormat="1" applyFont="1" applyFill="1"/>
    <xf numFmtId="10" fontId="14" fillId="0" borderId="0" xfId="0" applyNumberFormat="1" applyFont="1" applyFill="1"/>
    <xf numFmtId="8" fontId="14" fillId="0" borderId="0" xfId="0" applyNumberFormat="1" applyFont="1" applyFill="1"/>
    <xf numFmtId="8" fontId="14" fillId="0" borderId="0" xfId="0" applyNumberFormat="1" applyFont="1" applyFill="1" applyAlignment="1">
      <alignment wrapText="1"/>
    </xf>
    <xf numFmtId="0" fontId="57" fillId="0" borderId="0" xfId="0" applyFont="1" applyFill="1"/>
    <xf numFmtId="0" fontId="43" fillId="0" borderId="0" xfId="0" applyFont="1" applyFill="1"/>
    <xf numFmtId="164" fontId="58" fillId="0" borderId="0" xfId="0" applyNumberFormat="1" applyFont="1" applyFill="1"/>
    <xf numFmtId="164" fontId="48" fillId="0" borderId="0" xfId="0" applyNumberFormat="1" applyFont="1" applyFill="1"/>
    <xf numFmtId="164" fontId="14" fillId="0" borderId="0" xfId="0" applyNumberFormat="1" applyFont="1" applyFill="1" applyAlignment="1">
      <alignment wrapText="1"/>
    </xf>
    <xf numFmtId="0" fontId="7" fillId="0" borderId="5" xfId="0" applyFont="1" applyFill="1" applyBorder="1"/>
    <xf numFmtId="0" fontId="59" fillId="0" borderId="0" xfId="0" applyFont="1" applyFill="1"/>
    <xf numFmtId="0" fontId="40" fillId="0" borderId="1" xfId="0" applyFont="1" applyFill="1" applyBorder="1" applyAlignment="1">
      <alignment horizontal="center" vertical="center" wrapText="1"/>
    </xf>
    <xf numFmtId="2" fontId="0" fillId="11" borderId="1" xfId="0" applyNumberFormat="1" applyFont="1" applyFill="1" applyBorder="1" applyAlignment="1">
      <alignment vertical="center" wrapText="1"/>
    </xf>
    <xf numFmtId="2" fontId="0" fillId="11" borderId="1" xfId="0" applyNumberFormat="1" applyFont="1" applyFill="1" applyBorder="1" applyAlignment="1">
      <alignment vertical="center"/>
    </xf>
    <xf numFmtId="2" fontId="6" fillId="11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2" fontId="49" fillId="0" borderId="0" xfId="0" applyNumberFormat="1" applyFont="1" applyFill="1" applyAlignment="1">
      <alignment horizontal="center" vertical="center" wrapText="1"/>
    </xf>
    <xf numFmtId="2" fontId="49" fillId="0" borderId="0" xfId="0" applyNumberFormat="1" applyFont="1" applyFill="1" applyAlignment="1">
      <alignment wrapText="1"/>
    </xf>
    <xf numFmtId="0" fontId="10" fillId="0" borderId="0" xfId="0" applyFont="1"/>
    <xf numFmtId="0" fontId="10" fillId="0" borderId="0" xfId="0" applyFont="1" applyFill="1"/>
    <xf numFmtId="164" fontId="56" fillId="9" borderId="1" xfId="0" applyNumberFormat="1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2" fontId="49" fillId="9" borderId="1" xfId="0" applyNumberFormat="1" applyFont="1" applyFill="1" applyBorder="1" applyAlignment="1">
      <alignment horizontal="center" vertical="center" wrapText="1"/>
    </xf>
    <xf numFmtId="0" fontId="49" fillId="9" borderId="1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wrapText="1"/>
    </xf>
    <xf numFmtId="0" fontId="49" fillId="0" borderId="0" xfId="0" applyFont="1" applyFill="1"/>
    <xf numFmtId="0" fontId="45" fillId="0" borderId="0" xfId="0" applyFont="1" applyFill="1"/>
    <xf numFmtId="0" fontId="54" fillId="0" borderId="0" xfId="0" applyFont="1" applyFill="1"/>
    <xf numFmtId="0" fontId="54" fillId="0" borderId="0" xfId="0" applyFont="1" applyFill="1" applyAlignment="1">
      <alignment horizontal="center"/>
    </xf>
    <xf numFmtId="0" fontId="55" fillId="0" borderId="0" xfId="0" applyFont="1" applyFill="1"/>
    <xf numFmtId="0" fontId="53" fillId="0" borderId="0" xfId="0" applyFont="1" applyFill="1" applyAlignment="1">
      <alignment vertical="center"/>
    </xf>
    <xf numFmtId="0" fontId="60" fillId="0" borderId="0" xfId="0" applyFont="1" applyFill="1"/>
    <xf numFmtId="2" fontId="0" fillId="0" borderId="0" xfId="0" applyNumberFormat="1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 wrapText="1"/>
    </xf>
    <xf numFmtId="164" fontId="45" fillId="0" borderId="0" xfId="0" applyNumberFormat="1" applyFont="1" applyFill="1" applyBorder="1" applyAlignment="1">
      <alignment horizontal="center" vertical="top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49" fillId="0" borderId="1" xfId="0" applyFont="1" applyBorder="1" applyAlignment="1">
      <alignment horizontal="center" vertical="center"/>
    </xf>
    <xf numFmtId="0" fontId="49" fillId="7" borderId="0" xfId="0" applyFont="1" applyFill="1" applyBorder="1" applyAlignment="1">
      <alignment vertical="center"/>
    </xf>
    <xf numFmtId="0" fontId="7" fillId="7" borderId="0" xfId="0" applyFont="1" applyFill="1" applyBorder="1" applyAlignment="1">
      <alignment vertical="center"/>
    </xf>
    <xf numFmtId="0" fontId="0" fillId="7" borderId="0" xfId="0" applyFill="1" applyBorder="1"/>
    <xf numFmtId="0" fontId="0" fillId="7" borderId="0" xfId="0" applyFill="1" applyBorder="1" applyAlignment="1">
      <alignment vertical="center" wrapText="1"/>
    </xf>
    <xf numFmtId="0" fontId="2" fillId="7" borderId="0" xfId="0" applyFont="1" applyFill="1" applyBorder="1"/>
    <xf numFmtId="0" fontId="2" fillId="7" borderId="0" xfId="0" applyFont="1" applyFill="1" applyBorder="1" applyAlignment="1">
      <alignment horizontal="left" vertical="center" wrapText="1"/>
    </xf>
    <xf numFmtId="0" fontId="0" fillId="0" borderId="0" xfId="0" applyBorder="1"/>
    <xf numFmtId="0" fontId="7" fillId="7" borderId="1" xfId="0" applyFont="1" applyFill="1" applyBorder="1" applyAlignment="1">
      <alignment vertical="center"/>
    </xf>
    <xf numFmtId="0" fontId="0" fillId="7" borderId="1" xfId="0" applyFill="1" applyBorder="1" applyAlignment="1">
      <alignment vertical="center" wrapText="1"/>
    </xf>
    <xf numFmtId="0" fontId="53" fillId="0" borderId="1" xfId="0" applyFont="1" applyFill="1" applyBorder="1" applyAlignment="1">
      <alignment horizontal="left" vertical="top"/>
    </xf>
    <xf numFmtId="0" fontId="39" fillId="0" borderId="1" xfId="0" applyFont="1" applyFill="1" applyBorder="1" applyAlignment="1">
      <alignment horizontal="left" vertical="top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horizontal="center" vertical="center"/>
    </xf>
    <xf numFmtId="44" fontId="26" fillId="2" borderId="4" xfId="0" applyNumberFormat="1" applyFont="1" applyFill="1" applyBorder="1" applyAlignment="1">
      <alignment horizontal="center" vertical="center"/>
    </xf>
    <xf numFmtId="44" fontId="9" fillId="2" borderId="1" xfId="0" applyNumberFormat="1" applyFont="1" applyFill="1" applyBorder="1" applyAlignment="1">
      <alignment horizontal="center"/>
    </xf>
    <xf numFmtId="44" fontId="26" fillId="2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169" fontId="5" fillId="0" borderId="1" xfId="0" applyNumberFormat="1" applyFont="1" applyFill="1" applyBorder="1" applyAlignment="1">
      <alignment horizontal="center" vertical="center"/>
    </xf>
    <xf numFmtId="0" fontId="62" fillId="10" borderId="1" xfId="1" applyFont="1" applyFill="1" applyBorder="1" applyAlignment="1">
      <alignment horizontal="left" vertical="center" wrapText="1"/>
    </xf>
    <xf numFmtId="170" fontId="26" fillId="2" borderId="1" xfId="0" applyNumberFormat="1" applyFont="1" applyFill="1" applyBorder="1" applyAlignment="1">
      <alignment horizontal="center" vertical="center"/>
    </xf>
    <xf numFmtId="44" fontId="26" fillId="2" borderId="1" xfId="3" applyFont="1" applyFill="1" applyBorder="1" applyAlignment="1">
      <alignment horizontal="center" vertical="center"/>
    </xf>
    <xf numFmtId="170" fontId="29" fillId="0" borderId="1" xfId="0" applyNumberFormat="1" applyFont="1" applyFill="1" applyBorder="1" applyAlignment="1">
      <alignment horizontal="center" vertical="center" wrapText="1"/>
    </xf>
    <xf numFmtId="44" fontId="5" fillId="2" borderId="1" xfId="3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/>
    </xf>
    <xf numFmtId="0" fontId="14" fillId="0" borderId="1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right"/>
    </xf>
    <xf numFmtId="0" fontId="53" fillId="0" borderId="1" xfId="0" applyFont="1" applyFill="1" applyBorder="1" applyAlignment="1">
      <alignment horizontal="left" vertical="top"/>
    </xf>
    <xf numFmtId="0" fontId="14" fillId="11" borderId="0" xfId="0" applyFont="1" applyFill="1" applyAlignment="1">
      <alignment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2" fontId="6" fillId="11" borderId="1" xfId="0" applyNumberFormat="1" applyFont="1" applyFill="1" applyBorder="1" applyAlignment="1">
      <alignment horizontal="center" vertical="center"/>
    </xf>
    <xf numFmtId="0" fontId="49" fillId="11" borderId="1" xfId="0" applyFont="1" applyFill="1" applyBorder="1" applyAlignment="1">
      <alignment horizontal="center" vertical="center"/>
    </xf>
    <xf numFmtId="43" fontId="9" fillId="2" borderId="1" xfId="0" applyNumberFormat="1" applyFont="1" applyFill="1" applyBorder="1" applyAlignment="1">
      <alignment horizontal="center"/>
    </xf>
    <xf numFmtId="44" fontId="26" fillId="2" borderId="1" xfId="3" applyNumberFormat="1" applyFont="1" applyFill="1" applyBorder="1" applyAlignment="1">
      <alignment horizontal="center" vertical="center"/>
    </xf>
    <xf numFmtId="171" fontId="7" fillId="0" borderId="1" xfId="0" applyNumberFormat="1" applyFont="1" applyBorder="1" applyAlignment="1">
      <alignment horizontal="center" vertical="center" wrapText="1"/>
    </xf>
    <xf numFmtId="171" fontId="0" fillId="2" borderId="1" xfId="0" applyNumberFormat="1" applyFill="1" applyBorder="1" applyAlignment="1">
      <alignment horizontal="center"/>
    </xf>
    <xf numFmtId="171" fontId="44" fillId="2" borderId="1" xfId="0" applyNumberFormat="1" applyFont="1" applyFill="1" applyBorder="1" applyAlignment="1">
      <alignment horizontal="center" vertical="center"/>
    </xf>
    <xf numFmtId="2" fontId="65" fillId="2" borderId="1" xfId="0" applyNumberFormat="1" applyFont="1" applyFill="1" applyBorder="1" applyAlignment="1">
      <alignment horizontal="center" vertical="center"/>
    </xf>
    <xf numFmtId="171" fontId="65" fillId="2" borderId="1" xfId="0" applyNumberFormat="1" applyFont="1" applyFill="1" applyBorder="1" applyAlignment="1">
      <alignment horizontal="center" vertical="center"/>
    </xf>
    <xf numFmtId="2" fontId="11" fillId="11" borderId="1" xfId="0" applyNumberFormat="1" applyFont="1" applyFill="1" applyBorder="1" applyAlignment="1">
      <alignment horizontal="center" vertical="center" wrapText="1"/>
    </xf>
    <xf numFmtId="171" fontId="11" fillId="0" borderId="1" xfId="0" applyNumberFormat="1" applyFont="1" applyBorder="1" applyAlignment="1">
      <alignment horizontal="center" vertical="center" wrapText="1"/>
    </xf>
    <xf numFmtId="2" fontId="11" fillId="11" borderId="1" xfId="0" applyNumberFormat="1" applyFont="1" applyFill="1" applyBorder="1" applyAlignment="1">
      <alignment horizontal="center" vertical="center"/>
    </xf>
    <xf numFmtId="2" fontId="48" fillId="11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/>
    </xf>
    <xf numFmtId="171" fontId="8" fillId="2" borderId="1" xfId="0" applyNumberFormat="1" applyFont="1" applyFill="1" applyBorder="1" applyAlignment="1">
      <alignment horizontal="center"/>
    </xf>
    <xf numFmtId="171" fontId="66" fillId="2" borderId="1" xfId="0" applyNumberFormat="1" applyFont="1" applyFill="1" applyBorder="1" applyAlignment="1">
      <alignment horizontal="center" vertical="center"/>
    </xf>
    <xf numFmtId="171" fontId="9" fillId="2" borderId="1" xfId="0" applyNumberFormat="1" applyFont="1" applyFill="1" applyBorder="1" applyAlignment="1">
      <alignment horizontal="center"/>
    </xf>
    <xf numFmtId="2" fontId="67" fillId="2" borderId="1" xfId="0" applyNumberFormat="1" applyFont="1" applyFill="1" applyBorder="1" applyAlignment="1">
      <alignment horizontal="center" vertical="center"/>
    </xf>
    <xf numFmtId="0" fontId="68" fillId="0" borderId="0" xfId="2" applyFont="1" applyFill="1" applyBorder="1" applyAlignment="1"/>
    <xf numFmtId="166" fontId="9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8" fontId="69" fillId="2" borderId="0" xfId="0" applyNumberFormat="1" applyFont="1" applyFill="1" applyAlignment="1">
      <alignment horizontal="center" vertical="center"/>
    </xf>
    <xf numFmtId="171" fontId="70" fillId="2" borderId="1" xfId="0" applyNumberFormat="1" applyFont="1" applyFill="1" applyBorder="1" applyAlignment="1">
      <alignment horizontal="center" vertical="center"/>
    </xf>
    <xf numFmtId="171" fontId="26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14" fillId="13" borderId="0" xfId="0" applyFont="1" applyFill="1" applyAlignment="1">
      <alignment vertical="center"/>
    </xf>
    <xf numFmtId="0" fontId="1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7" fillId="0" borderId="1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17" fillId="0" borderId="1" xfId="0" applyFont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17" fillId="5" borderId="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/>
    </xf>
    <xf numFmtId="0" fontId="17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49" fillId="0" borderId="0" xfId="0" applyFont="1" applyFill="1" applyAlignment="1">
      <alignment horizontal="center" wrapText="1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17" fillId="2" borderId="6" xfId="0" applyFont="1" applyFill="1" applyBorder="1" applyAlignment="1">
      <alignment horizontal="right"/>
    </xf>
    <xf numFmtId="0" fontId="14" fillId="0" borderId="1" xfId="0" applyFont="1" applyBorder="1" applyAlignment="1">
      <alignment horizontal="left" vertical="top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14" fillId="12" borderId="0" xfId="0" applyFont="1" applyFill="1" applyAlignment="1">
      <alignment horizontal="center"/>
    </xf>
    <xf numFmtId="0" fontId="64" fillId="11" borderId="10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/>
    </xf>
    <xf numFmtId="0" fontId="36" fillId="13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53" fillId="0" borderId="1" xfId="0" applyFont="1" applyFill="1" applyBorder="1" applyAlignment="1">
      <alignment horizontal="left" vertical="top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7" fillId="0" borderId="6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</cellXfs>
  <cellStyles count="4">
    <cellStyle name="Hiperłącze" xfId="2" builtinId="8"/>
    <cellStyle name="Normalny" xfId="0" builtinId="0"/>
    <cellStyle name="Tekst objaśnienia" xfId="1" builtinId="53"/>
    <cellStyle name="Walutowy" xfId="3" builtinId="4"/>
  </cellStyles>
  <dxfs count="55">
    <dxf>
      <font>
        <color theme="7" tint="0.59996337778862885"/>
      </font>
    </dxf>
    <dxf>
      <font>
        <b/>
        <i val="0"/>
        <color theme="1"/>
      </font>
      <fill>
        <patternFill>
          <bgColor rgb="FFFF5050"/>
        </patternFill>
      </fill>
    </dxf>
    <dxf>
      <font>
        <color theme="0"/>
      </font>
    </dxf>
    <dxf>
      <font>
        <color theme="7" tint="0.59996337778862885"/>
      </font>
    </dxf>
    <dxf>
      <font>
        <b/>
        <i val="0"/>
        <color theme="1"/>
      </font>
      <fill>
        <patternFill>
          <bgColor rgb="FFFF5050"/>
        </patternFill>
      </fill>
    </dxf>
    <dxf>
      <font>
        <color theme="0"/>
      </font>
    </dxf>
    <dxf>
      <font>
        <color theme="7" tint="0.59996337778862885"/>
      </font>
    </dxf>
    <dxf>
      <font>
        <b/>
        <i val="0"/>
        <color theme="1"/>
      </font>
      <fill>
        <patternFill>
          <bgColor rgb="FFFF5050"/>
        </patternFill>
      </fill>
    </dxf>
    <dxf>
      <font>
        <color theme="0"/>
      </font>
    </dxf>
    <dxf>
      <font>
        <color theme="7" tint="0.59996337778862885"/>
      </font>
    </dxf>
    <dxf>
      <font>
        <b/>
        <i val="0"/>
        <color theme="1"/>
      </font>
      <fill>
        <patternFill>
          <bgColor rgb="FFFF5050"/>
        </patternFill>
      </fill>
    </dxf>
    <dxf>
      <font>
        <color theme="0"/>
      </font>
    </dxf>
    <dxf>
      <font>
        <color theme="7" tint="0.59996337778862885"/>
      </font>
    </dxf>
    <dxf>
      <font>
        <b/>
        <i val="0"/>
        <color theme="1"/>
      </font>
      <fill>
        <patternFill>
          <bgColor rgb="FFFF5050"/>
        </patternFill>
      </fill>
    </dxf>
    <dxf>
      <font>
        <color theme="0"/>
      </font>
    </dxf>
    <dxf>
      <font>
        <color theme="7" tint="0.59996337778862885"/>
      </font>
    </dxf>
    <dxf>
      <font>
        <b/>
        <i val="0"/>
        <color theme="1"/>
      </font>
      <fill>
        <patternFill>
          <bgColor rgb="FFFF5050"/>
        </patternFill>
      </fill>
    </dxf>
    <dxf>
      <font>
        <color theme="0"/>
      </font>
    </dxf>
    <dxf>
      <font>
        <b/>
        <i val="0"/>
        <color theme="1"/>
      </font>
      <fill>
        <patternFill>
          <bgColor rgb="FFFF5050"/>
        </patternFill>
      </fill>
    </dxf>
    <dxf>
      <font>
        <color theme="0"/>
      </font>
    </dxf>
    <dxf>
      <font>
        <b/>
        <i val="0"/>
        <color theme="1"/>
      </font>
      <fill>
        <patternFill>
          <bgColor rgb="FFFF5050"/>
        </patternFill>
      </fill>
    </dxf>
    <dxf>
      <font>
        <color theme="0"/>
      </font>
    </dxf>
    <dxf>
      <font>
        <b/>
        <i val="0"/>
        <color theme="1"/>
      </font>
      <fill>
        <patternFill>
          <bgColor rgb="FFFF5050"/>
        </patternFill>
      </fill>
    </dxf>
    <dxf>
      <font>
        <color theme="0"/>
      </font>
    </dxf>
    <dxf>
      <font>
        <color theme="7" tint="0.59996337778862885"/>
      </font>
    </dxf>
    <dxf>
      <font>
        <color theme="7" tint="0.59996337778862885"/>
      </font>
    </dxf>
    <dxf>
      <font>
        <b/>
        <i val="0"/>
        <color theme="1"/>
      </font>
      <fill>
        <patternFill>
          <bgColor rgb="FFFF5050"/>
        </patternFill>
      </fill>
    </dxf>
    <dxf>
      <font>
        <color theme="0"/>
      </font>
    </dxf>
    <dxf>
      <font>
        <color theme="7" tint="0.59996337778862885"/>
      </font>
    </dxf>
    <dxf>
      <font>
        <b/>
        <i val="0"/>
        <color theme="1"/>
      </font>
      <fill>
        <patternFill>
          <bgColor rgb="FFFF5050"/>
        </patternFill>
      </fill>
    </dxf>
    <dxf>
      <font>
        <color theme="0"/>
      </font>
    </dxf>
    <dxf>
      <font>
        <color theme="7" tint="0.59996337778862885"/>
      </font>
    </dxf>
    <dxf>
      <font>
        <b/>
        <i val="0"/>
        <color theme="1"/>
      </font>
      <fill>
        <patternFill>
          <bgColor rgb="FFFF5050"/>
        </patternFill>
      </fill>
    </dxf>
    <dxf>
      <font>
        <color theme="0"/>
      </font>
    </dxf>
    <dxf>
      <font>
        <color theme="7" tint="0.59996337778862885"/>
      </font>
    </dxf>
    <dxf>
      <font>
        <b/>
        <i val="0"/>
        <color theme="1"/>
      </font>
      <fill>
        <patternFill>
          <bgColor rgb="FFFF5050"/>
        </patternFill>
      </fill>
    </dxf>
    <dxf>
      <font>
        <color theme="0"/>
      </font>
    </dxf>
    <dxf>
      <font>
        <color theme="7" tint="0.59996337778862885"/>
      </font>
    </dxf>
    <dxf>
      <font>
        <b/>
        <i val="0"/>
        <color theme="1"/>
      </font>
      <fill>
        <patternFill>
          <bgColor rgb="FFFF5050"/>
        </patternFill>
      </fill>
    </dxf>
    <dxf>
      <font>
        <color theme="0"/>
      </font>
    </dxf>
    <dxf>
      <font>
        <color theme="7" tint="0.59996337778862885"/>
      </font>
    </dxf>
    <dxf>
      <font>
        <b/>
        <i val="0"/>
        <color theme="1"/>
      </font>
      <fill>
        <patternFill>
          <bgColor rgb="FFFF5050"/>
        </patternFill>
      </fill>
    </dxf>
    <dxf>
      <font>
        <color theme="0"/>
      </font>
    </dxf>
    <dxf>
      <font>
        <color theme="7" tint="0.59996337778862885"/>
      </font>
    </dxf>
    <dxf>
      <font>
        <b/>
        <i val="0"/>
        <color theme="1"/>
      </font>
      <fill>
        <patternFill>
          <bgColor rgb="FFFF5050"/>
        </patternFill>
      </fill>
    </dxf>
    <dxf>
      <font>
        <color theme="0"/>
      </font>
    </dxf>
    <dxf>
      <font>
        <color theme="7" tint="0.59996337778862885"/>
      </font>
    </dxf>
    <dxf>
      <font>
        <b/>
        <i val="0"/>
        <color theme="1"/>
      </font>
      <fill>
        <patternFill>
          <bgColor rgb="FFFF5050"/>
        </patternFill>
      </fill>
    </dxf>
    <dxf>
      <font>
        <color theme="0"/>
      </font>
    </dxf>
    <dxf>
      <font>
        <color theme="7" tint="0.59996337778862885"/>
      </font>
    </dxf>
    <dxf>
      <font>
        <b/>
        <i val="0"/>
        <color theme="1"/>
      </font>
      <fill>
        <patternFill>
          <bgColor rgb="FFFF5050"/>
        </patternFill>
      </fill>
    </dxf>
    <dxf>
      <font>
        <color theme="0"/>
      </font>
    </dxf>
    <dxf>
      <font>
        <color theme="7" tint="0.59996337778862885"/>
      </font>
    </dxf>
    <dxf>
      <font>
        <b/>
        <i val="0"/>
        <color theme="1"/>
      </font>
      <fill>
        <patternFill>
          <bgColor rgb="FFFF505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W37"/>
  <sheetViews>
    <sheetView zoomScale="130" zoomScaleNormal="130" workbookViewId="0">
      <selection activeCell="E35" sqref="E35:W35"/>
    </sheetView>
  </sheetViews>
  <sheetFormatPr defaultColWidth="8.85546875" defaultRowHeight="15"/>
  <cols>
    <col min="1" max="1" width="12.140625" style="11" customWidth="1"/>
    <col min="2" max="16384" width="8.85546875" style="11"/>
  </cols>
  <sheetData>
    <row r="1" spans="1:21" ht="18.75">
      <c r="A1" s="280" t="s">
        <v>37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12"/>
      <c r="P1" s="12"/>
      <c r="Q1" s="12"/>
      <c r="R1" s="12"/>
      <c r="S1" s="12"/>
      <c r="T1" s="12"/>
      <c r="U1" s="12"/>
    </row>
    <row r="2" spans="1:21" ht="9.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>
      <c r="A3" s="17" t="s">
        <v>38</v>
      </c>
      <c r="B3" s="17"/>
      <c r="C3" s="17"/>
      <c r="D3" s="17"/>
      <c r="E3" s="17"/>
      <c r="F3" s="17"/>
      <c r="G3" s="16"/>
      <c r="H3" s="16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9.6" customHeight="1">
      <c r="A4" s="1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>
      <c r="A5" s="287" t="s">
        <v>39</v>
      </c>
      <c r="B5" s="287"/>
      <c r="C5" s="287"/>
      <c r="D5" s="287"/>
      <c r="E5" s="287"/>
      <c r="F5" s="287"/>
      <c r="G5" s="287"/>
      <c r="H5" s="287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8" customHeight="1">
      <c r="A6" s="272" t="s">
        <v>21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</row>
    <row r="7" spans="1:21" ht="27" customHeight="1">
      <c r="A7" s="272" t="s">
        <v>18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</row>
    <row r="8" spans="1:21" ht="18" customHeight="1">
      <c r="A8" s="272" t="s">
        <v>19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</row>
    <row r="9" spans="1:2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>
      <c r="A10" s="14" t="s">
        <v>16</v>
      </c>
      <c r="B10" s="12"/>
      <c r="C10" s="12"/>
      <c r="D10" s="12"/>
      <c r="E10" s="12"/>
      <c r="F10" s="12"/>
      <c r="G10" s="12" t="s">
        <v>117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>
      <c r="A11" s="273" t="s">
        <v>17</v>
      </c>
      <c r="B11" s="273"/>
      <c r="C11" s="273"/>
      <c r="D11" s="27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>
      <c r="A12" s="274" t="s">
        <v>68</v>
      </c>
      <c r="B12" s="275"/>
      <c r="C12" s="275"/>
      <c r="D12" s="275"/>
      <c r="E12" s="275"/>
      <c r="F12" s="275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>
      <c r="A13" s="274" t="s">
        <v>69</v>
      </c>
      <c r="B13" s="275"/>
      <c r="C13" s="275"/>
      <c r="D13" s="275"/>
      <c r="E13" s="275"/>
      <c r="F13" s="275"/>
      <c r="G13" s="275"/>
      <c r="H13" s="275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>
      <c r="A14" s="277" t="s">
        <v>20</v>
      </c>
      <c r="B14" s="277"/>
      <c r="C14" s="277"/>
      <c r="D14" s="277"/>
      <c r="E14" s="277"/>
      <c r="F14" s="277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>
      <c r="A15" s="274" t="s">
        <v>70</v>
      </c>
      <c r="B15" s="275"/>
      <c r="C15" s="275"/>
      <c r="D15" s="275"/>
      <c r="E15" s="275"/>
      <c r="F15" s="275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>
      <c r="A16" s="274" t="s">
        <v>71</v>
      </c>
      <c r="B16" s="275"/>
      <c r="C16" s="275"/>
      <c r="D16" s="275"/>
      <c r="E16" s="275"/>
      <c r="F16" s="275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>
      <c r="A17" s="278" t="s">
        <v>72</v>
      </c>
      <c r="B17" s="279"/>
      <c r="C17" s="279"/>
      <c r="D17" s="279"/>
      <c r="E17" s="279"/>
      <c r="F17" s="279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9" spans="1:21">
      <c r="A19" s="14" t="s">
        <v>22</v>
      </c>
    </row>
    <row r="20" spans="1:21" s="15" customFormat="1" ht="14.45" customHeight="1">
      <c r="A20" s="10" t="s">
        <v>30</v>
      </c>
      <c r="B20" s="276" t="s">
        <v>29</v>
      </c>
      <c r="C20" s="276"/>
      <c r="D20" s="276" t="s">
        <v>23</v>
      </c>
      <c r="E20" s="276"/>
      <c r="F20" s="276"/>
      <c r="G20" s="10" t="s">
        <v>30</v>
      </c>
      <c r="H20" s="276" t="s">
        <v>29</v>
      </c>
      <c r="I20" s="276"/>
      <c r="J20" s="276" t="s">
        <v>23</v>
      </c>
      <c r="K20" s="276"/>
      <c r="L20" s="276"/>
      <c r="M20" s="10" t="s">
        <v>30</v>
      </c>
      <c r="N20" s="276" t="s">
        <v>29</v>
      </c>
      <c r="O20" s="276"/>
      <c r="P20" s="276" t="s">
        <v>23</v>
      </c>
      <c r="Q20" s="276"/>
      <c r="R20" s="276"/>
    </row>
    <row r="21" spans="1:21" s="15" customFormat="1" ht="18" customHeight="1">
      <c r="A21" s="283" t="s">
        <v>3</v>
      </c>
      <c r="B21" s="282" t="s">
        <v>35</v>
      </c>
      <c r="C21" s="282"/>
      <c r="D21" s="282" t="s">
        <v>24</v>
      </c>
      <c r="E21" s="282"/>
      <c r="F21" s="282"/>
      <c r="G21" s="288" t="s">
        <v>4</v>
      </c>
      <c r="H21" s="282" t="s">
        <v>27</v>
      </c>
      <c r="I21" s="282"/>
      <c r="J21" s="282" t="s">
        <v>24</v>
      </c>
      <c r="K21" s="282"/>
      <c r="L21" s="282"/>
      <c r="M21" s="291" t="s">
        <v>5</v>
      </c>
      <c r="N21" s="282" t="s">
        <v>28</v>
      </c>
      <c r="O21" s="282"/>
      <c r="P21" s="282" t="s">
        <v>25</v>
      </c>
      <c r="Q21" s="282"/>
      <c r="R21" s="282"/>
    </row>
    <row r="22" spans="1:21" s="15" customFormat="1" ht="60" customHeight="1">
      <c r="A22" s="284"/>
      <c r="B22" s="282" t="s">
        <v>26</v>
      </c>
      <c r="C22" s="282"/>
      <c r="D22" s="282" t="s">
        <v>25</v>
      </c>
      <c r="E22" s="282"/>
      <c r="F22" s="282"/>
      <c r="G22" s="289"/>
      <c r="H22" s="282"/>
      <c r="I22" s="282"/>
      <c r="J22" s="282" t="s">
        <v>25</v>
      </c>
      <c r="K22" s="282"/>
      <c r="L22" s="282"/>
      <c r="M22" s="292"/>
      <c r="N22" s="282"/>
      <c r="O22" s="282"/>
      <c r="P22" s="282"/>
      <c r="Q22" s="282"/>
      <c r="R22" s="282"/>
    </row>
    <row r="23" spans="1:21" s="15" customFormat="1">
      <c r="A23" s="285"/>
      <c r="B23" s="286" t="s">
        <v>36</v>
      </c>
      <c r="C23" s="286"/>
      <c r="D23" s="286"/>
      <c r="E23" s="286"/>
      <c r="F23" s="286"/>
      <c r="G23" s="290"/>
      <c r="H23" s="286" t="s">
        <v>74</v>
      </c>
      <c r="I23" s="286"/>
      <c r="J23" s="286"/>
      <c r="K23" s="286"/>
      <c r="L23" s="286"/>
      <c r="M23" s="293"/>
      <c r="N23" s="286" t="s">
        <v>87</v>
      </c>
      <c r="O23" s="286"/>
      <c r="P23" s="286"/>
      <c r="Q23" s="286"/>
      <c r="R23" s="286"/>
    </row>
    <row r="24" spans="1:21" s="15" customFormat="1" ht="23.45" customHeight="1">
      <c r="A24" s="281" t="s">
        <v>31</v>
      </c>
      <c r="B24" s="281"/>
      <c r="C24" s="281"/>
      <c r="D24" s="281"/>
      <c r="E24" s="281"/>
      <c r="F24" s="281"/>
      <c r="G24" s="281"/>
      <c r="H24" s="281"/>
    </row>
    <row r="25" spans="1:21" s="15" customFormat="1" ht="20.45" customHeight="1">
      <c r="A25" s="15">
        <v>1</v>
      </c>
      <c r="B25" s="281" t="s">
        <v>73</v>
      </c>
      <c r="C25" s="281"/>
      <c r="D25" s="281"/>
      <c r="E25" s="281"/>
      <c r="F25" s="281"/>
      <c r="G25" s="281"/>
      <c r="H25" s="281"/>
      <c r="I25" s="281"/>
    </row>
    <row r="26" spans="1:21" s="15" customFormat="1" ht="17.45" customHeight="1">
      <c r="A26" s="15">
        <v>2</v>
      </c>
      <c r="B26" s="281" t="s">
        <v>112</v>
      </c>
      <c r="C26" s="281"/>
      <c r="D26" s="281"/>
      <c r="E26" s="281"/>
      <c r="F26" s="281"/>
      <c r="G26" s="281"/>
      <c r="H26" s="281"/>
      <c r="I26" s="281"/>
    </row>
    <row r="27" spans="1:21" s="15" customFormat="1" ht="32.450000000000003" customHeight="1">
      <c r="B27" s="300" t="s">
        <v>114</v>
      </c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</row>
    <row r="28" spans="1:21" s="15" customFormat="1" ht="18" customHeight="1">
      <c r="A28" s="15">
        <v>3</v>
      </c>
      <c r="B28" s="281" t="s">
        <v>113</v>
      </c>
      <c r="C28" s="281"/>
      <c r="D28" s="281"/>
      <c r="E28" s="281"/>
      <c r="F28" s="281"/>
    </row>
    <row r="29" spans="1:21" s="15" customFormat="1" ht="33" customHeight="1">
      <c r="B29" s="281" t="s">
        <v>115</v>
      </c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</row>
    <row r="30" spans="1:21" s="15" customFormat="1" ht="48" customHeight="1">
      <c r="B30" s="296" t="s">
        <v>116</v>
      </c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</row>
    <row r="31" spans="1:21" s="15" customFormat="1" ht="16.899999999999999" customHeight="1">
      <c r="B31" s="294" t="s">
        <v>40</v>
      </c>
      <c r="C31" s="294"/>
      <c r="D31" s="281" t="s">
        <v>177</v>
      </c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</row>
    <row r="32" spans="1:21">
      <c r="A32" s="11">
        <v>4</v>
      </c>
      <c r="B32" s="11" t="s">
        <v>32</v>
      </c>
    </row>
    <row r="33" spans="1:23">
      <c r="A33" s="295" t="s">
        <v>45</v>
      </c>
      <c r="B33" s="299" t="s">
        <v>43</v>
      </c>
      <c r="C33" s="299"/>
      <c r="D33" s="11" t="s">
        <v>14</v>
      </c>
    </row>
    <row r="34" spans="1:23" ht="15" customHeight="1">
      <c r="A34" s="295"/>
      <c r="B34" s="299" t="s">
        <v>44</v>
      </c>
      <c r="C34" s="299"/>
      <c r="D34" s="296" t="s">
        <v>46</v>
      </c>
      <c r="E34" s="296"/>
      <c r="F34" s="296"/>
      <c r="G34" s="296"/>
      <c r="H34" s="296"/>
      <c r="I34" s="296"/>
      <c r="J34" s="296"/>
      <c r="K34" s="296"/>
      <c r="L34" s="296"/>
    </row>
    <row r="35" spans="1:23" ht="28.5" customHeight="1">
      <c r="A35" s="297" t="s">
        <v>42</v>
      </c>
      <c r="B35" s="297"/>
      <c r="C35" s="297"/>
      <c r="D35" s="297"/>
      <c r="E35" s="298" t="s">
        <v>75</v>
      </c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</row>
    <row r="36" spans="1:23" ht="43.9" customHeight="1">
      <c r="B36" s="294" t="s">
        <v>40</v>
      </c>
      <c r="C36" s="294"/>
      <c r="D36" s="281" t="s">
        <v>33</v>
      </c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</row>
    <row r="37" spans="1:23" ht="34.15" customHeight="1">
      <c r="B37" s="294" t="s">
        <v>41</v>
      </c>
      <c r="C37" s="294"/>
      <c r="D37" s="281" t="s">
        <v>34</v>
      </c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</row>
  </sheetData>
  <sheetProtection algorithmName="SHA-512" hashValue="+lC+2lowxz1HLecog8BTkR1RGIjNaWS611slVjp7Ox4R6x8wBbmJ1KFezPbSHCWhCayDdNDhMt3oMZh6Kdi/Rw==" saltValue="nQSZN86oV4QZwUUIKFCVDg==" spinCount="100000" sheet="1" objects="1" scenarios="1" formatCells="0" formatColumns="0" formatRows="0" insertColumns="0" insertRows="0" insertHyperlinks="0" deleteColumns="0" deleteRows="0" sort="0" autoFilter="0" pivotTables="0"/>
  <mergeCells count="52">
    <mergeCell ref="A33:A34"/>
    <mergeCell ref="D34:L34"/>
    <mergeCell ref="A35:D35"/>
    <mergeCell ref="N21:O22"/>
    <mergeCell ref="P21:R22"/>
    <mergeCell ref="E35:W35"/>
    <mergeCell ref="H21:I22"/>
    <mergeCell ref="J22:L22"/>
    <mergeCell ref="B33:C33"/>
    <mergeCell ref="B34:C34"/>
    <mergeCell ref="J21:L21"/>
    <mergeCell ref="B27:M27"/>
    <mergeCell ref="B29:M29"/>
    <mergeCell ref="B30:M30"/>
    <mergeCell ref="D36:S36"/>
    <mergeCell ref="B28:F28"/>
    <mergeCell ref="B37:C37"/>
    <mergeCell ref="B36:C36"/>
    <mergeCell ref="D37:S37"/>
    <mergeCell ref="B31:C31"/>
    <mergeCell ref="D31:R31"/>
    <mergeCell ref="A1:N1"/>
    <mergeCell ref="A24:H24"/>
    <mergeCell ref="B25:I25"/>
    <mergeCell ref="B26:I26"/>
    <mergeCell ref="B21:C21"/>
    <mergeCell ref="B22:C22"/>
    <mergeCell ref="A21:A23"/>
    <mergeCell ref="B23:F23"/>
    <mergeCell ref="H23:L23"/>
    <mergeCell ref="A5:H5"/>
    <mergeCell ref="N23:R23"/>
    <mergeCell ref="G21:G23"/>
    <mergeCell ref="M21:M23"/>
    <mergeCell ref="D21:F21"/>
    <mergeCell ref="D22:F22"/>
    <mergeCell ref="A7:U7"/>
    <mergeCell ref="A8:U8"/>
    <mergeCell ref="A6:U6"/>
    <mergeCell ref="A11:D11"/>
    <mergeCell ref="A13:H13"/>
    <mergeCell ref="B20:C20"/>
    <mergeCell ref="D20:F20"/>
    <mergeCell ref="A12:F12"/>
    <mergeCell ref="A14:F14"/>
    <mergeCell ref="A15:F15"/>
    <mergeCell ref="A16:F16"/>
    <mergeCell ref="A17:F17"/>
    <mergeCell ref="N20:O20"/>
    <mergeCell ref="P20:R20"/>
    <mergeCell ref="J20:L20"/>
    <mergeCell ref="H20:I2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5" tint="-0.499984740745262"/>
  </sheetPr>
  <dimension ref="A1:T38"/>
  <sheetViews>
    <sheetView view="pageBreakPreview" zoomScale="68" zoomScaleNormal="66" zoomScaleSheetLayoutView="68" workbookViewId="0">
      <selection activeCell="F2" sqref="F2:F4"/>
    </sheetView>
  </sheetViews>
  <sheetFormatPr defaultRowHeight="15"/>
  <cols>
    <col min="1" max="1" width="5.85546875" customWidth="1"/>
    <col min="2" max="2" width="19.42578125" customWidth="1"/>
    <col min="3" max="3" width="65.7109375" customWidth="1"/>
    <col min="4" max="4" width="20.42578125" customWidth="1"/>
    <col min="5" max="5" width="18.140625" customWidth="1"/>
    <col min="6" max="6" width="16.42578125" customWidth="1"/>
    <col min="7" max="7" width="23.28515625" customWidth="1"/>
    <col min="8" max="8" width="16.7109375" customWidth="1"/>
    <col min="9" max="9" width="22.7109375" customWidth="1"/>
    <col min="10" max="10" width="12.42578125" customWidth="1"/>
    <col min="11" max="11" width="16.28515625" customWidth="1"/>
    <col min="12" max="12" width="14.7109375" customWidth="1"/>
    <col min="13" max="13" width="12.7109375" customWidth="1"/>
    <col min="14" max="14" width="15.28515625" customWidth="1"/>
    <col min="15" max="15" width="14.5703125" customWidth="1"/>
  </cols>
  <sheetData>
    <row r="1" spans="1:20" ht="24.75" customHeight="1">
      <c r="A1" s="312" t="s">
        <v>91</v>
      </c>
      <c r="B1" s="312"/>
      <c r="C1" s="312"/>
      <c r="D1" s="312"/>
      <c r="E1" s="312"/>
      <c r="F1" s="312"/>
      <c r="G1" s="304" t="s">
        <v>95</v>
      </c>
      <c r="H1" s="304"/>
      <c r="I1" s="304"/>
      <c r="J1" s="304"/>
      <c r="K1" s="304"/>
      <c r="L1" s="304"/>
      <c r="M1" s="304"/>
      <c r="N1" s="304"/>
    </row>
    <row r="2" spans="1:20" ht="39.75" customHeight="1">
      <c r="A2" s="310" t="s">
        <v>48</v>
      </c>
      <c r="B2" s="311"/>
      <c r="C2" s="242" t="s">
        <v>98</v>
      </c>
      <c r="F2" s="315" t="s">
        <v>101</v>
      </c>
      <c r="G2" s="305" t="s">
        <v>96</v>
      </c>
      <c r="H2" s="305"/>
      <c r="J2" s="306" t="s">
        <v>49</v>
      </c>
      <c r="K2" s="307"/>
      <c r="L2" s="307"/>
      <c r="M2" s="307"/>
      <c r="N2" s="307"/>
      <c r="O2" s="307"/>
    </row>
    <row r="3" spans="1:20" ht="60.6" customHeight="1">
      <c r="A3" s="4"/>
      <c r="B3" s="5" t="s">
        <v>105</v>
      </c>
      <c r="C3" s="207" t="s">
        <v>104</v>
      </c>
      <c r="D3" s="60" t="s">
        <v>50</v>
      </c>
      <c r="F3" s="315"/>
      <c r="G3" s="243" t="s">
        <v>141</v>
      </c>
      <c r="H3" s="243" t="s">
        <v>140</v>
      </c>
      <c r="I3" s="3"/>
      <c r="J3" s="8" t="s">
        <v>51</v>
      </c>
      <c r="K3" s="8" t="s">
        <v>52</v>
      </c>
      <c r="L3" s="9" t="s">
        <v>53</v>
      </c>
      <c r="M3" s="8" t="s">
        <v>51</v>
      </c>
      <c r="N3" s="8" t="s">
        <v>52</v>
      </c>
      <c r="O3" s="9" t="s">
        <v>53</v>
      </c>
    </row>
    <row r="4" spans="1:20" s="2" customFormat="1" ht="34.15" customHeight="1">
      <c r="A4" s="124"/>
      <c r="B4" s="126" t="s">
        <v>2</v>
      </c>
      <c r="C4" s="130" t="s">
        <v>97</v>
      </c>
      <c r="D4" s="134">
        <v>300</v>
      </c>
      <c r="E4" s="136" t="s">
        <v>54</v>
      </c>
      <c r="F4" s="315"/>
      <c r="G4" s="131"/>
      <c r="H4" s="131"/>
      <c r="I4" s="44"/>
      <c r="J4" s="131"/>
      <c r="K4" s="131"/>
      <c r="L4" s="250" t="str">
        <f>IF(J4="","",K4*J4)</f>
        <v/>
      </c>
      <c r="M4" s="131"/>
      <c r="N4" s="131"/>
      <c r="O4" s="250" t="str">
        <f>IF(M4="","",N4*M4)</f>
        <v/>
      </c>
    </row>
    <row r="5" spans="1:20" s="2" customFormat="1" ht="34.15" customHeight="1">
      <c r="A5" s="124"/>
      <c r="B5" s="309" t="s">
        <v>1</v>
      </c>
      <c r="C5" s="127" t="s">
        <v>92</v>
      </c>
      <c r="D5" s="47" t="str">
        <f>N16</f>
        <v/>
      </c>
      <c r="E5" s="21"/>
      <c r="G5" s="132"/>
      <c r="H5" s="132"/>
      <c r="I5" s="45"/>
      <c r="J5" s="132"/>
      <c r="K5" s="132"/>
      <c r="L5" s="250" t="str">
        <f t="shared" ref="L5:L14" si="0">IF(J5="","",K5*J5)</f>
        <v/>
      </c>
      <c r="M5" s="132"/>
      <c r="N5" s="132"/>
      <c r="O5" s="250" t="str">
        <f t="shared" ref="O5:O14" si="1">IF(M5="","",N5*M5)</f>
        <v/>
      </c>
    </row>
    <row r="6" spans="1:20" s="2" customFormat="1" ht="34.15" customHeight="1">
      <c r="A6" s="124"/>
      <c r="B6" s="309"/>
      <c r="C6" s="127" t="s">
        <v>99</v>
      </c>
      <c r="D6" s="47" t="str">
        <f>IF(N16="","",(N17))</f>
        <v/>
      </c>
      <c r="E6" s="21"/>
      <c r="G6" s="132"/>
      <c r="H6" s="132"/>
      <c r="I6" s="46"/>
      <c r="J6" s="132"/>
      <c r="K6" s="132"/>
      <c r="L6" s="250" t="str">
        <f t="shared" si="0"/>
        <v/>
      </c>
      <c r="M6" s="132"/>
      <c r="N6" s="132"/>
      <c r="O6" s="250" t="str">
        <f t="shared" si="1"/>
        <v/>
      </c>
    </row>
    <row r="7" spans="1:20" ht="34.15" customHeight="1">
      <c r="A7" s="4"/>
      <c r="B7" s="128"/>
      <c r="C7" s="22" t="s">
        <v>0</v>
      </c>
      <c r="D7" s="234" t="str">
        <f>IF(D6="","",(D5*D6))</f>
        <v/>
      </c>
      <c r="E7" s="23"/>
      <c r="F7" s="2"/>
      <c r="G7" s="132"/>
      <c r="H7" s="132"/>
      <c r="I7" s="46"/>
      <c r="J7" s="132"/>
      <c r="K7" s="132"/>
      <c r="L7" s="250" t="str">
        <f t="shared" si="0"/>
        <v/>
      </c>
      <c r="M7" s="132"/>
      <c r="N7" s="132"/>
      <c r="O7" s="250" t="str">
        <f t="shared" si="1"/>
        <v/>
      </c>
    </row>
    <row r="8" spans="1:20" ht="34.15" customHeight="1" thickBot="1">
      <c r="A8" s="4"/>
      <c r="B8" s="309" t="s">
        <v>106</v>
      </c>
      <c r="C8" s="129" t="s">
        <v>93</v>
      </c>
      <c r="D8" s="47" t="str">
        <f>IF(D9="","",H15)</f>
        <v/>
      </c>
      <c r="E8" s="50"/>
      <c r="F8" s="2"/>
      <c r="G8" s="132"/>
      <c r="H8" s="132"/>
      <c r="I8" s="46"/>
      <c r="J8" s="132"/>
      <c r="K8" s="132"/>
      <c r="L8" s="250" t="str">
        <f t="shared" si="0"/>
        <v/>
      </c>
      <c r="M8" s="132"/>
      <c r="N8" s="132"/>
      <c r="O8" s="250" t="str">
        <f t="shared" si="1"/>
        <v/>
      </c>
    </row>
    <row r="9" spans="1:20" ht="34.15" customHeight="1" thickBot="1">
      <c r="A9" s="4"/>
      <c r="B9" s="309"/>
      <c r="C9" s="130" t="s">
        <v>94</v>
      </c>
      <c r="D9" s="135"/>
      <c r="E9" s="137"/>
      <c r="G9" s="132"/>
      <c r="H9" s="132"/>
      <c r="I9" s="46"/>
      <c r="J9" s="132"/>
      <c r="K9" s="132"/>
      <c r="L9" s="250" t="str">
        <f t="shared" si="0"/>
        <v/>
      </c>
      <c r="M9" s="132"/>
      <c r="N9" s="132"/>
      <c r="O9" s="250" t="str">
        <f t="shared" si="1"/>
        <v/>
      </c>
    </row>
    <row r="10" spans="1:20" ht="34.15" customHeight="1">
      <c r="A10" s="4"/>
      <c r="B10" s="309"/>
      <c r="C10" s="127" t="s">
        <v>100</v>
      </c>
      <c r="D10" s="228" t="str">
        <f>IF(D9="","",G15)</f>
        <v/>
      </c>
      <c r="E10" s="24"/>
      <c r="G10" s="132"/>
      <c r="H10" s="132"/>
      <c r="I10" s="45"/>
      <c r="J10" s="132"/>
      <c r="K10" s="132"/>
      <c r="L10" s="250" t="str">
        <f t="shared" si="0"/>
        <v/>
      </c>
      <c r="M10" s="132"/>
      <c r="N10" s="132"/>
      <c r="O10" s="250" t="str">
        <f t="shared" si="1"/>
        <v/>
      </c>
    </row>
    <row r="11" spans="1:20" ht="34.15" customHeight="1">
      <c r="A11" s="208"/>
      <c r="B11" s="208"/>
      <c r="C11" s="139" t="s">
        <v>82</v>
      </c>
      <c r="D11" s="134" t="s">
        <v>178</v>
      </c>
      <c r="E11" s="138" t="s">
        <v>54</v>
      </c>
      <c r="F11" s="25"/>
      <c r="G11" s="133"/>
      <c r="H11" s="133"/>
      <c r="I11" s="45"/>
      <c r="J11" s="133"/>
      <c r="K11" s="133"/>
      <c r="L11" s="250" t="str">
        <f t="shared" si="0"/>
        <v/>
      </c>
      <c r="M11" s="133"/>
      <c r="N11" s="133"/>
      <c r="O11" s="250" t="str">
        <f t="shared" si="1"/>
        <v/>
      </c>
    </row>
    <row r="12" spans="1:20" ht="34.15" customHeight="1">
      <c r="A12" s="209"/>
      <c r="B12" s="209"/>
      <c r="C12" s="215" t="s">
        <v>55</v>
      </c>
      <c r="D12" s="47" t="str">
        <f>IF(D9="","",(IF(D8*D9&lt;D7,"mniejsza",IF(D8*D9=D7,"równa","większa"))))</f>
        <v/>
      </c>
      <c r="E12" s="51"/>
      <c r="F12" s="27"/>
      <c r="G12" s="131"/>
      <c r="H12" s="131"/>
      <c r="I12" s="44"/>
      <c r="J12" s="131"/>
      <c r="K12" s="131"/>
      <c r="L12" s="250" t="str">
        <f t="shared" si="0"/>
        <v/>
      </c>
      <c r="M12" s="131"/>
      <c r="N12" s="131"/>
      <c r="O12" s="250" t="str">
        <f t="shared" si="1"/>
        <v/>
      </c>
    </row>
    <row r="13" spans="1:20" ht="34.15" customHeight="1">
      <c r="A13" s="210"/>
      <c r="B13" s="211"/>
      <c r="C13" s="216" t="s">
        <v>56</v>
      </c>
      <c r="D13" s="234" t="str">
        <f>IF(D9="","",(D8*D9))</f>
        <v/>
      </c>
      <c r="E13" s="52"/>
      <c r="F13" s="28"/>
      <c r="G13" s="131"/>
      <c r="H13" s="131"/>
      <c r="I13" s="44"/>
      <c r="J13" s="131"/>
      <c r="K13" s="131"/>
      <c r="L13" s="250" t="str">
        <f t="shared" si="0"/>
        <v/>
      </c>
      <c r="M13" s="131"/>
      <c r="N13" s="131"/>
      <c r="O13" s="250" t="str">
        <f t="shared" si="1"/>
        <v/>
      </c>
    </row>
    <row r="14" spans="1:20" ht="34.15" customHeight="1">
      <c r="A14" s="210"/>
      <c r="B14" s="211"/>
      <c r="C14" s="216" t="s">
        <v>57</v>
      </c>
      <c r="D14" s="235" t="str">
        <f>IF(D9="","",(D10/D13))</f>
        <v/>
      </c>
      <c r="E14" s="53"/>
      <c r="F14" s="29"/>
      <c r="G14" s="132"/>
      <c r="H14" s="132"/>
      <c r="I14" s="44"/>
      <c r="J14" s="132"/>
      <c r="K14" s="132"/>
      <c r="L14" s="250" t="str">
        <f t="shared" si="0"/>
        <v/>
      </c>
      <c r="M14" s="132"/>
      <c r="N14" s="132"/>
      <c r="O14" s="250" t="str">
        <f t="shared" si="1"/>
        <v/>
      </c>
      <c r="P14" s="30"/>
      <c r="Q14" s="30"/>
      <c r="R14" s="30"/>
      <c r="S14" s="30"/>
      <c r="T14" s="30"/>
    </row>
    <row r="15" spans="1:20" s="1" customFormat="1" ht="34.15" customHeight="1">
      <c r="A15" s="212"/>
      <c r="B15" s="213"/>
      <c r="C15" s="43" t="s">
        <v>88</v>
      </c>
      <c r="D15" s="235" t="str">
        <f>IF(D9="","",(IF(OR(D14&lt;=D4),D14,D4))*(IF(OR(D13&lt;=D7),D13,D7)))</f>
        <v/>
      </c>
      <c r="E15" s="54" t="str">
        <f>IF(D5="","",(IF(OR(D13&gt;=D7),D7,D13)*(D13*IF(OR(D17&gt;=$D$4),$D$4,D17))/D13))</f>
        <v/>
      </c>
      <c r="F15"/>
      <c r="G15" s="229" t="str">
        <f>IF(G4="","",SUM(G4:G14))</f>
        <v/>
      </c>
      <c r="H15" s="49" t="str">
        <f>IF(H4="","",SUM(H4:H14))</f>
        <v/>
      </c>
      <c r="I15" s="31"/>
      <c r="J15" s="56" t="str">
        <f>IF(J4="","",SUM(J4:J14))</f>
        <v/>
      </c>
      <c r="K15" s="56"/>
      <c r="L15" s="251" t="str">
        <f>IF(L4="","",SUM(L4:L14))</f>
        <v/>
      </c>
      <c r="M15" s="56" t="str">
        <f>IF(M4="","",SUM(M4:M14))</f>
        <v/>
      </c>
      <c r="N15" s="56"/>
      <c r="O15" s="251" t="str">
        <f>IF(O4="","",SUM(O4:O14))</f>
        <v/>
      </c>
      <c r="P15" s="57"/>
      <c r="Q15" s="30"/>
      <c r="R15" s="30"/>
      <c r="S15" s="30"/>
      <c r="T15" s="30"/>
    </row>
    <row r="16" spans="1:20" ht="34.15" customHeight="1">
      <c r="A16" s="214"/>
      <c r="B16" s="214"/>
      <c r="C16" s="61" t="s">
        <v>89</v>
      </c>
      <c r="D16" s="55" t="str">
        <f>IF(D9="","",(MIN(D15:D15)))</f>
        <v/>
      </c>
      <c r="E16" s="32"/>
      <c r="F16" s="33"/>
      <c r="G16" s="34"/>
      <c r="H16" s="34"/>
      <c r="I16" s="31"/>
      <c r="J16" s="308" t="s">
        <v>60</v>
      </c>
      <c r="K16" s="308"/>
      <c r="L16" s="308"/>
      <c r="M16" s="308"/>
      <c r="N16" s="58" t="str">
        <f>IF(J4="","",SUM(J15,M15))</f>
        <v/>
      </c>
      <c r="O16" s="59"/>
      <c r="P16" s="57"/>
      <c r="Q16" s="30"/>
      <c r="R16" s="30"/>
      <c r="S16" s="30"/>
      <c r="T16" s="30"/>
    </row>
    <row r="17" spans="1:20" ht="31.15" customHeight="1">
      <c r="C17" s="35" t="s">
        <v>62</v>
      </c>
      <c r="D17" s="36" t="e">
        <f>IF(OR((D10/D13)&lt;=$D$4),(D10/D13),$D$4)</f>
        <v>#VALUE!</v>
      </c>
      <c r="J17" s="302" t="s">
        <v>63</v>
      </c>
      <c r="K17" s="302"/>
      <c r="L17" s="302"/>
      <c r="M17" s="302"/>
      <c r="N17" s="268" t="str">
        <f>IF(N16="","",((SUM(O15,L15))/N16))</f>
        <v/>
      </c>
      <c r="O17" s="34"/>
      <c r="P17" s="30"/>
      <c r="Q17" s="30"/>
      <c r="R17" s="30"/>
      <c r="S17" s="30"/>
      <c r="T17" s="30"/>
    </row>
    <row r="18" spans="1:20" s="77" customFormat="1" ht="39.75" customHeight="1">
      <c r="A18" s="322"/>
      <c r="B18" s="323"/>
      <c r="C18" s="114"/>
      <c r="F18" s="90"/>
      <c r="G18" s="305" t="s">
        <v>96</v>
      </c>
      <c r="H18" s="305"/>
      <c r="I18"/>
      <c r="J18" s="306" t="s">
        <v>49</v>
      </c>
      <c r="K18" s="307"/>
      <c r="L18" s="307"/>
      <c r="M18" s="307"/>
      <c r="N18" s="307"/>
      <c r="O18" s="307"/>
    </row>
    <row r="19" spans="1:20" s="77" customFormat="1" ht="60.6" customHeight="1">
      <c r="A19" s="87"/>
      <c r="B19" s="5" t="s">
        <v>105</v>
      </c>
      <c r="C19" s="207" t="s">
        <v>107</v>
      </c>
      <c r="D19" s="195"/>
      <c r="F19" s="320"/>
      <c r="G19" s="243" t="s">
        <v>141</v>
      </c>
      <c r="H19" s="243" t="s">
        <v>140</v>
      </c>
      <c r="I19" s="90"/>
      <c r="J19" s="89" t="s">
        <v>51</v>
      </c>
      <c r="K19" s="89" t="s">
        <v>52</v>
      </c>
      <c r="L19" s="115" t="s">
        <v>53</v>
      </c>
      <c r="M19" s="89" t="s">
        <v>51</v>
      </c>
      <c r="N19" s="89" t="s">
        <v>52</v>
      </c>
      <c r="O19" s="115" t="s">
        <v>53</v>
      </c>
    </row>
    <row r="20" spans="1:20" s="91" customFormat="1" ht="34.15" customHeight="1">
      <c r="B20" s="217" t="s">
        <v>2</v>
      </c>
      <c r="C20" s="92" t="s">
        <v>76</v>
      </c>
      <c r="D20" s="93">
        <f>D4</f>
        <v>300</v>
      </c>
      <c r="E20" s="200"/>
      <c r="F20" s="320"/>
      <c r="G20" s="131"/>
      <c r="H20" s="131"/>
      <c r="I20" s="44"/>
      <c r="J20" s="131"/>
      <c r="K20" s="131"/>
      <c r="L20" s="250" t="str">
        <f>IF(J20="","",K20*J20)</f>
        <v/>
      </c>
      <c r="M20" s="149"/>
      <c r="N20" s="149"/>
      <c r="O20" s="250" t="str">
        <f>IF(M20="","",N20*M20)</f>
        <v/>
      </c>
    </row>
    <row r="21" spans="1:20" s="91" customFormat="1" ht="34.15" customHeight="1">
      <c r="B21" s="321" t="s">
        <v>1</v>
      </c>
      <c r="C21" s="92" t="s">
        <v>77</v>
      </c>
      <c r="D21" s="47" t="str">
        <f>N31</f>
        <v/>
      </c>
      <c r="E21" s="96"/>
      <c r="G21" s="150"/>
      <c r="H21" s="150"/>
      <c r="I21" s="117"/>
      <c r="J21" s="150"/>
      <c r="K21" s="150"/>
      <c r="L21" s="250" t="str">
        <f t="shared" ref="L21:L29" si="2">IF(J21="","",K21*J21)</f>
        <v/>
      </c>
      <c r="M21" s="150"/>
      <c r="N21" s="150"/>
      <c r="O21" s="250" t="str">
        <f t="shared" ref="O21:O29" si="3">IF(M21="","",N21*M21)</f>
        <v/>
      </c>
    </row>
    <row r="22" spans="1:20" s="91" customFormat="1" ht="34.15" customHeight="1">
      <c r="B22" s="321"/>
      <c r="C22" s="92" t="s">
        <v>78</v>
      </c>
      <c r="D22" s="47" t="str">
        <f>IF(N31="","",(N32))</f>
        <v/>
      </c>
      <c r="E22" s="96"/>
      <c r="G22" s="150"/>
      <c r="H22" s="150"/>
      <c r="I22" s="117"/>
      <c r="J22" s="150"/>
      <c r="K22" s="150"/>
      <c r="L22" s="250" t="str">
        <f t="shared" si="2"/>
        <v/>
      </c>
      <c r="M22" s="150"/>
      <c r="N22" s="150"/>
      <c r="O22" s="250" t="str">
        <f t="shared" si="3"/>
        <v/>
      </c>
    </row>
    <row r="23" spans="1:20" s="77" customFormat="1" ht="34.15" customHeight="1">
      <c r="B23" s="218"/>
      <c r="C23" s="98" t="s">
        <v>0</v>
      </c>
      <c r="D23" s="234" t="str">
        <f>IF(D25="","",(D21*D22))</f>
        <v/>
      </c>
      <c r="E23" s="99"/>
      <c r="F23" s="91"/>
      <c r="G23" s="150"/>
      <c r="H23" s="150"/>
      <c r="I23" s="117"/>
      <c r="J23" s="150"/>
      <c r="K23" s="150"/>
      <c r="L23" s="250" t="str">
        <f t="shared" si="2"/>
        <v/>
      </c>
      <c r="M23" s="150"/>
      <c r="N23" s="150"/>
      <c r="O23" s="250" t="str">
        <f t="shared" si="3"/>
        <v/>
      </c>
    </row>
    <row r="24" spans="1:20" s="77" customFormat="1" ht="34.15" customHeight="1">
      <c r="B24" s="316" t="s">
        <v>65</v>
      </c>
      <c r="C24" s="92" t="s">
        <v>79</v>
      </c>
      <c r="D24" s="47" t="str">
        <f>IF(D25="","",H30)</f>
        <v/>
      </c>
      <c r="E24" s="96"/>
      <c r="F24" s="91"/>
      <c r="G24" s="150"/>
      <c r="H24" s="150"/>
      <c r="I24" s="117"/>
      <c r="J24" s="150"/>
      <c r="K24" s="150"/>
      <c r="L24" s="250" t="str">
        <f t="shared" si="2"/>
        <v/>
      </c>
      <c r="M24" s="150"/>
      <c r="N24" s="150"/>
      <c r="O24" s="250" t="str">
        <f t="shared" si="3"/>
        <v/>
      </c>
    </row>
    <row r="25" spans="1:20" s="77" customFormat="1" ht="34.15" customHeight="1">
      <c r="B25" s="316"/>
      <c r="C25" s="92" t="s">
        <v>119</v>
      </c>
      <c r="D25" s="148"/>
      <c r="E25" s="100"/>
      <c r="G25" s="150"/>
      <c r="H25" s="150"/>
      <c r="I25" s="117"/>
      <c r="J25" s="150"/>
      <c r="K25" s="150"/>
      <c r="L25" s="250" t="str">
        <f t="shared" si="2"/>
        <v/>
      </c>
      <c r="M25" s="150"/>
      <c r="N25" s="150"/>
      <c r="O25" s="250" t="str">
        <f t="shared" si="3"/>
        <v/>
      </c>
    </row>
    <row r="26" spans="1:20" s="77" customFormat="1" ht="34.15" customHeight="1">
      <c r="B26" s="316"/>
      <c r="C26" s="101" t="s">
        <v>81</v>
      </c>
      <c r="D26" s="80" t="str">
        <f>IF(D25="","",G30)</f>
        <v/>
      </c>
      <c r="E26" s="102"/>
      <c r="G26" s="150"/>
      <c r="H26" s="150"/>
      <c r="I26" s="117"/>
      <c r="J26" s="150"/>
      <c r="K26" s="150"/>
      <c r="L26" s="250" t="str">
        <f t="shared" si="2"/>
        <v/>
      </c>
      <c r="M26" s="150"/>
      <c r="N26" s="150"/>
      <c r="O26" s="250" t="str">
        <f t="shared" si="3"/>
        <v/>
      </c>
    </row>
    <row r="27" spans="1:20" s="77" customFormat="1" ht="34.15" customHeight="1">
      <c r="A27" s="219"/>
      <c r="B27" s="219"/>
      <c r="C27" s="223" t="s">
        <v>55</v>
      </c>
      <c r="D27" s="47" t="str">
        <f>IF(D25="","",(IF(D25*D24&lt;D23,"mniejsza",IF(D25*D24=D23,"równa","większa"))))</f>
        <v/>
      </c>
      <c r="E27" s="103"/>
      <c r="F27" s="103"/>
      <c r="G27" s="149"/>
      <c r="H27" s="149"/>
      <c r="I27" s="116"/>
      <c r="J27" s="149"/>
      <c r="K27" s="149"/>
      <c r="L27" s="250" t="str">
        <f t="shared" si="2"/>
        <v/>
      </c>
      <c r="M27" s="149"/>
      <c r="N27" s="149"/>
      <c r="O27" s="250" t="str">
        <f t="shared" si="3"/>
        <v/>
      </c>
    </row>
    <row r="28" spans="1:20" s="77" customFormat="1" ht="34.15" customHeight="1">
      <c r="A28" s="206"/>
      <c r="B28" s="220"/>
      <c r="C28" s="224" t="s">
        <v>56</v>
      </c>
      <c r="D28" s="234" t="str">
        <f>IF(D25="","",(D24*D25))</f>
        <v/>
      </c>
      <c r="E28" s="104"/>
      <c r="F28" s="105"/>
      <c r="G28" s="151"/>
      <c r="H28" s="151"/>
      <c r="I28" s="118"/>
      <c r="J28" s="151"/>
      <c r="K28" s="151"/>
      <c r="L28" s="250" t="str">
        <f t="shared" si="2"/>
        <v/>
      </c>
      <c r="M28" s="151"/>
      <c r="N28" s="151"/>
      <c r="O28" s="250" t="str">
        <f t="shared" si="3"/>
        <v/>
      </c>
    </row>
    <row r="29" spans="1:20" s="77" customFormat="1" ht="34.15" customHeight="1">
      <c r="A29" s="206"/>
      <c r="B29" s="220"/>
      <c r="C29" s="224" t="s">
        <v>57</v>
      </c>
      <c r="D29" s="235" t="str">
        <f>IF(D25="","",(D26/D28))</f>
        <v/>
      </c>
      <c r="E29" s="107"/>
      <c r="F29" s="108"/>
      <c r="G29" s="150"/>
      <c r="H29" s="150"/>
      <c r="I29" s="118"/>
      <c r="J29" s="150"/>
      <c r="K29" s="150"/>
      <c r="L29" s="250" t="str">
        <f t="shared" si="2"/>
        <v/>
      </c>
      <c r="M29" s="150"/>
      <c r="N29" s="150"/>
      <c r="O29" s="250" t="str">
        <f t="shared" si="3"/>
        <v/>
      </c>
      <c r="P29" s="119"/>
      <c r="Q29" s="119"/>
      <c r="R29" s="119"/>
      <c r="S29" s="119"/>
      <c r="T29" s="119"/>
    </row>
    <row r="30" spans="1:20" s="120" customFormat="1" ht="34.15" customHeight="1">
      <c r="A30" s="221"/>
      <c r="B30" s="222"/>
      <c r="C30" s="84" t="s">
        <v>88</v>
      </c>
      <c r="D30" s="235" t="str">
        <f>IF(D25="","",(IF(OR(D29&lt;=D20),D29,D20))*(IF(OR(D28&lt;=D23),D28,D23)))</f>
        <v/>
      </c>
      <c r="E30" s="109"/>
      <c r="F30" s="77"/>
      <c r="G30" s="229" t="str">
        <f>IF(G20="","",SUM(G20:G29))</f>
        <v/>
      </c>
      <c r="H30" s="49" t="str">
        <f>IF(H20="","",SUM(H20:H29))</f>
        <v/>
      </c>
      <c r="I30" s="31"/>
      <c r="J30" s="56" t="str">
        <f>IF(J20="","",SUM(J20:J29))</f>
        <v/>
      </c>
      <c r="K30" s="56"/>
      <c r="L30" s="251" t="str">
        <f>IF(L20="","",SUM(L20:L29))</f>
        <v/>
      </c>
      <c r="M30" s="56" t="str">
        <f>IF(M20="","",SUM(M20:M29))</f>
        <v/>
      </c>
      <c r="N30" s="56"/>
      <c r="O30" s="251" t="str">
        <f>IF(O20="","",SUM(O20:O29))</f>
        <v/>
      </c>
      <c r="P30" s="119"/>
      <c r="Q30" s="119"/>
      <c r="R30" s="119"/>
      <c r="S30" s="119"/>
      <c r="T30" s="119"/>
    </row>
    <row r="31" spans="1:20" s="77" customFormat="1" ht="34.15" customHeight="1">
      <c r="A31" s="206"/>
      <c r="B31" s="206"/>
      <c r="C31" s="61" t="s">
        <v>89</v>
      </c>
      <c r="D31" s="55" t="str">
        <f>IF(D25="","",(MIN(D30:D30)))</f>
        <v/>
      </c>
      <c r="E31" s="110"/>
      <c r="F31" s="111"/>
      <c r="G31" s="140" t="s">
        <v>58</v>
      </c>
      <c r="H31" s="140" t="s">
        <v>59</v>
      </c>
      <c r="I31" s="31"/>
      <c r="J31" s="330" t="s">
        <v>60</v>
      </c>
      <c r="K31" s="330"/>
      <c r="L31" s="330"/>
      <c r="M31" s="330"/>
      <c r="N31" s="58" t="str">
        <f>IF(J20="","",SUM(J30,M30))</f>
        <v/>
      </c>
      <c r="O31" s="140" t="s">
        <v>61</v>
      </c>
      <c r="P31" s="119"/>
      <c r="Q31" s="119"/>
      <c r="R31" s="119"/>
      <c r="S31" s="119"/>
      <c r="T31" s="119"/>
    </row>
    <row r="32" spans="1:20" s="77" customFormat="1" ht="31.15" customHeight="1">
      <c r="C32" s="112" t="s">
        <v>62</v>
      </c>
      <c r="D32" s="113"/>
      <c r="J32" s="331" t="s">
        <v>63</v>
      </c>
      <c r="K32" s="331"/>
      <c r="L32" s="331"/>
      <c r="M32" s="331"/>
      <c r="N32" s="268" t="str">
        <f>IF(N31="","",((SUM(O30,L30))/N31))</f>
        <v/>
      </c>
      <c r="O32" s="140" t="s">
        <v>64</v>
      </c>
      <c r="P32" s="119"/>
      <c r="Q32" s="119"/>
      <c r="R32" s="119"/>
      <c r="S32" s="119"/>
      <c r="T32" s="119"/>
    </row>
    <row r="33" spans="1:14" s="77" customFormat="1" ht="18.75">
      <c r="A33" s="121"/>
      <c r="B33" s="314" t="s">
        <v>15</v>
      </c>
      <c r="C33" s="314"/>
      <c r="D33" s="314"/>
      <c r="E33" s="314"/>
      <c r="F33" s="314"/>
      <c r="G33" s="314"/>
      <c r="I33" s="122"/>
    </row>
    <row r="34" spans="1:14" s="90" customFormat="1" ht="79.900000000000006" customHeight="1">
      <c r="A34" s="123" t="s">
        <v>9</v>
      </c>
      <c r="B34" s="123" t="s">
        <v>7</v>
      </c>
      <c r="C34" s="123" t="s">
        <v>8</v>
      </c>
      <c r="D34" s="123" t="s">
        <v>10</v>
      </c>
      <c r="E34" s="123" t="s">
        <v>11</v>
      </c>
      <c r="F34" s="123" t="s">
        <v>12</v>
      </c>
      <c r="G34" s="123" t="s">
        <v>13</v>
      </c>
      <c r="I34" s="301" t="s">
        <v>111</v>
      </c>
      <c r="J34" s="301"/>
      <c r="K34" s="301"/>
      <c r="L34" s="193"/>
      <c r="M34" s="193"/>
      <c r="N34" s="3"/>
    </row>
    <row r="35" spans="1:14" s="7" customFormat="1" ht="11.25">
      <c r="A35" s="19"/>
      <c r="B35" s="19">
        <v>1</v>
      </c>
      <c r="C35" s="19">
        <v>2</v>
      </c>
      <c r="D35" s="19">
        <v>3</v>
      </c>
      <c r="E35" s="19">
        <v>4</v>
      </c>
      <c r="F35" s="19">
        <v>5</v>
      </c>
      <c r="G35" s="19">
        <v>6</v>
      </c>
      <c r="I35" s="39"/>
      <c r="J35" s="39"/>
      <c r="K35" s="39"/>
      <c r="L35" s="39"/>
    </row>
    <row r="36" spans="1:14" s="145" customFormat="1" ht="94.15" customHeight="1">
      <c r="A36" s="144">
        <v>1</v>
      </c>
      <c r="B36" s="244" t="s">
        <v>146</v>
      </c>
      <c r="C36" s="191" t="str">
        <f>D6</f>
        <v/>
      </c>
      <c r="D36" s="270" t="s">
        <v>139</v>
      </c>
      <c r="E36" s="191" t="str">
        <f>D5</f>
        <v/>
      </c>
      <c r="F36" s="192">
        <f>D4</f>
        <v>300</v>
      </c>
      <c r="G36" s="189" t="e">
        <f>IF(D17="","",SUM(D16))</f>
        <v>#VALUE!</v>
      </c>
      <c r="I36" s="146" t="b">
        <f>IF(D11="",0,(IF(D11="Tak",(G36/1.08))))</f>
        <v>0</v>
      </c>
      <c r="J36" s="147"/>
      <c r="K36" s="147"/>
    </row>
    <row r="37" spans="1:14" s="145" customFormat="1" ht="94.15" customHeight="1">
      <c r="A37" s="144">
        <v>2</v>
      </c>
      <c r="B37" s="244" t="s">
        <v>147</v>
      </c>
      <c r="C37" s="191" t="str">
        <f>D22</f>
        <v/>
      </c>
      <c r="D37" s="270" t="s">
        <v>139</v>
      </c>
      <c r="E37" s="191" t="str">
        <f>D21</f>
        <v/>
      </c>
      <c r="F37" s="192">
        <f>D4</f>
        <v>300</v>
      </c>
      <c r="G37" s="189" t="str">
        <f>IF(D31="","",SUM(D31))</f>
        <v/>
      </c>
      <c r="I37" s="146" t="str">
        <f>IF(D31="","",(IF(D11="Tak",(G37/1.08))))</f>
        <v/>
      </c>
      <c r="J37" s="147"/>
      <c r="K37" s="147"/>
    </row>
    <row r="38" spans="1:14" s="187" customFormat="1" ht="24" customHeight="1">
      <c r="G38" s="143" t="e">
        <f>SUM(G36,G37)</f>
        <v>#VALUE!</v>
      </c>
      <c r="I38" s="146">
        <f>SUM(I36,I37)</f>
        <v>0</v>
      </c>
    </row>
  </sheetData>
  <sheetProtection password="8DE1" sheet="1" objects="1" scenarios="1" formatCells="0" formatColumns="0" formatRows="0" insertColumns="0" insertRows="0" insertHyperlinks="0" deleteColumns="0" deleteRows="0" sort="0" autoFilter="0" pivotTables="0"/>
  <protectedRanges>
    <protectedRange sqref="M20:N29" name="Rozstęp11"/>
    <protectedRange sqref="J20:K29" name="Rozstęp10"/>
    <protectedRange sqref="G20:H29" name="Rozstęp9"/>
    <protectedRange sqref="D25" name="Rozstęp8"/>
    <protectedRange sqref="M4:N14" name="Rozstęp7"/>
    <protectedRange sqref="J4:K14" name="Rozstęp6"/>
    <protectedRange sqref="G4:H14" name="Rozstęp5"/>
    <protectedRange sqref="D11" name="Rozstęp4"/>
    <protectedRange sqref="D9" name="Rozstęp3"/>
    <protectedRange sqref="C2" name="Rozstęp1_2"/>
    <protectedRange sqref="D4" name="Rozstęp2_1"/>
  </protectedRanges>
  <mergeCells count="20">
    <mergeCell ref="B33:G33"/>
    <mergeCell ref="I34:K34"/>
    <mergeCell ref="A18:B18"/>
    <mergeCell ref="G18:H18"/>
    <mergeCell ref="J18:O18"/>
    <mergeCell ref="F19:F20"/>
    <mergeCell ref="B21:B22"/>
    <mergeCell ref="B24:B26"/>
    <mergeCell ref="J31:M31"/>
    <mergeCell ref="J32:M32"/>
    <mergeCell ref="A1:F1"/>
    <mergeCell ref="G1:N1"/>
    <mergeCell ref="A2:B2"/>
    <mergeCell ref="G2:H2"/>
    <mergeCell ref="J2:O2"/>
    <mergeCell ref="B5:B6"/>
    <mergeCell ref="B8:B10"/>
    <mergeCell ref="J16:M16"/>
    <mergeCell ref="J17:M17"/>
    <mergeCell ref="F2:F4"/>
  </mergeCells>
  <conditionalFormatting sqref="I36">
    <cfRule type="expression" dxfId="30" priority="10">
      <formula>$D$11="Nie"</formula>
    </cfRule>
    <cfRule type="expression" dxfId="29" priority="12">
      <formula>$D$11="Tak"</formula>
    </cfRule>
  </conditionalFormatting>
  <conditionalFormatting sqref="G36">
    <cfRule type="expression" dxfId="28" priority="11">
      <formula>$D$11="Tak"</formula>
    </cfRule>
  </conditionalFormatting>
  <conditionalFormatting sqref="I37">
    <cfRule type="expression" dxfId="27" priority="7">
      <formula>$D$11="Nie"</formula>
    </cfRule>
    <cfRule type="expression" dxfId="26" priority="9">
      <formula>$D$11="Tak"</formula>
    </cfRule>
  </conditionalFormatting>
  <conditionalFormatting sqref="G37">
    <cfRule type="expression" dxfId="25" priority="8">
      <formula>$D$11="Tak"</formula>
    </cfRule>
  </conditionalFormatting>
  <conditionalFormatting sqref="G38">
    <cfRule type="expression" dxfId="24" priority="3">
      <formula>$D$11="Tak"</formula>
    </cfRule>
  </conditionalFormatting>
  <conditionalFormatting sqref="I38">
    <cfRule type="expression" dxfId="23" priority="1">
      <formula>$D$11="Nie"</formula>
    </cfRule>
    <cfRule type="expression" dxfId="22" priority="2">
      <formula>$D$11="Tak"</formula>
    </cfRule>
  </conditionalFormatting>
  <dataValidations count="2">
    <dataValidation type="list" allowBlank="1" showInputMessage="1" showErrorMessage="1" sqref="D4">
      <formula1>"300,200,100"</formula1>
    </dataValidation>
    <dataValidation type="list" allowBlank="1" showInputMessage="1" showErrorMessage="1" sqref="D11">
      <formula1>"Tak,Nie"</formula1>
    </dataValidation>
  </dataValidations>
  <pageMargins left="0.7" right="0.7" top="0.75" bottom="0.75" header="0.3" footer="0.3"/>
  <pageSetup paperSize="9" scale="32" orientation="landscape" r:id="rId1"/>
  <ignoredErrors>
    <ignoredError sqref="L23:L29 O20:O29" emptyCellReferenc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5" tint="-0.249977111117893"/>
  </sheetPr>
  <dimension ref="A1:T55"/>
  <sheetViews>
    <sheetView view="pageBreakPreview" zoomScale="69" zoomScaleNormal="66" zoomScaleSheetLayoutView="69" workbookViewId="0">
      <selection activeCell="F3" sqref="F3:F5"/>
    </sheetView>
  </sheetViews>
  <sheetFormatPr defaultColWidth="8.85546875" defaultRowHeight="15"/>
  <cols>
    <col min="1" max="1" width="5.85546875" style="77" customWidth="1"/>
    <col min="2" max="2" width="19.42578125" style="77" customWidth="1"/>
    <col min="3" max="3" width="65.7109375" style="77" customWidth="1"/>
    <col min="4" max="4" width="20.42578125" style="77" customWidth="1"/>
    <col min="5" max="5" width="18.140625" style="77" customWidth="1"/>
    <col min="6" max="6" width="16.42578125" style="77" customWidth="1"/>
    <col min="7" max="7" width="23.140625" style="77" customWidth="1"/>
    <col min="8" max="8" width="16.7109375" style="77" customWidth="1"/>
    <col min="9" max="9" width="23" style="77" customWidth="1"/>
    <col min="10" max="10" width="12.42578125" style="77" customWidth="1"/>
    <col min="11" max="11" width="16.28515625" style="77" customWidth="1"/>
    <col min="12" max="12" width="14.7109375" style="77" customWidth="1"/>
    <col min="13" max="13" width="12.7109375" style="77" customWidth="1"/>
    <col min="14" max="14" width="15.28515625" style="77" customWidth="1"/>
    <col min="15" max="15" width="14.5703125" style="77" customWidth="1"/>
    <col min="16" max="16384" width="8.85546875" style="77"/>
  </cols>
  <sheetData>
    <row r="1" spans="1:20" ht="18.75">
      <c r="A1" s="328" t="s">
        <v>154</v>
      </c>
      <c r="B1" s="328"/>
    </row>
    <row r="2" spans="1:20" ht="24.75" customHeight="1">
      <c r="A2" s="312" t="s">
        <v>86</v>
      </c>
      <c r="B2" s="312"/>
      <c r="C2" s="312"/>
      <c r="D2" s="312"/>
      <c r="E2" s="312"/>
      <c r="F2" s="312"/>
      <c r="G2" s="304" t="s">
        <v>95</v>
      </c>
      <c r="H2" s="304"/>
      <c r="I2" s="304"/>
      <c r="J2" s="304"/>
      <c r="K2" s="304"/>
      <c r="L2" s="304"/>
      <c r="M2" s="304"/>
      <c r="N2" s="304"/>
    </row>
    <row r="3" spans="1:20" customFormat="1" ht="39.75" customHeight="1">
      <c r="A3" s="310" t="s">
        <v>48</v>
      </c>
      <c r="B3" s="311"/>
      <c r="C3" s="242" t="s">
        <v>98</v>
      </c>
      <c r="F3" s="315" t="s">
        <v>101</v>
      </c>
      <c r="G3" s="305" t="s">
        <v>96</v>
      </c>
      <c r="H3" s="305"/>
      <c r="J3" s="306" t="s">
        <v>49</v>
      </c>
      <c r="K3" s="307"/>
      <c r="L3" s="307"/>
      <c r="M3" s="307"/>
      <c r="N3" s="307"/>
      <c r="O3" s="307"/>
    </row>
    <row r="4" spans="1:20" customFormat="1" ht="60.6" customHeight="1">
      <c r="A4" s="4"/>
      <c r="B4" s="5" t="s">
        <v>105</v>
      </c>
      <c r="C4" s="207" t="s">
        <v>104</v>
      </c>
      <c r="D4" s="60" t="s">
        <v>50</v>
      </c>
      <c r="F4" s="315"/>
      <c r="G4" s="243" t="s">
        <v>141</v>
      </c>
      <c r="H4" s="243" t="s">
        <v>140</v>
      </c>
      <c r="I4" s="3"/>
      <c r="J4" s="8" t="s">
        <v>51</v>
      </c>
      <c r="K4" s="8" t="s">
        <v>52</v>
      </c>
      <c r="L4" s="9" t="s">
        <v>53</v>
      </c>
      <c r="M4" s="8" t="s">
        <v>51</v>
      </c>
      <c r="N4" s="8" t="s">
        <v>52</v>
      </c>
      <c r="O4" s="9" t="s">
        <v>53</v>
      </c>
    </row>
    <row r="5" spans="1:20" s="2" customFormat="1" ht="34.15" customHeight="1">
      <c r="A5" s="124"/>
      <c r="B5" s="126" t="s">
        <v>2</v>
      </c>
      <c r="C5" s="130" t="s">
        <v>97</v>
      </c>
      <c r="D5" s="134">
        <v>300</v>
      </c>
      <c r="E5" s="136" t="s">
        <v>54</v>
      </c>
      <c r="F5" s="315"/>
      <c r="G5" s="131"/>
      <c r="H5" s="131"/>
      <c r="I5" s="44"/>
      <c r="J5" s="131"/>
      <c r="K5" s="131"/>
      <c r="L5" s="250" t="str">
        <f>IF(J5="","",K5*J5)</f>
        <v/>
      </c>
      <c r="M5" s="131"/>
      <c r="N5" s="131"/>
      <c r="O5" s="250" t="str">
        <f>IF(M5="","",N5*M5)</f>
        <v/>
      </c>
    </row>
    <row r="6" spans="1:20" s="2" customFormat="1" ht="34.15" customHeight="1">
      <c r="A6" s="124"/>
      <c r="B6" s="309" t="s">
        <v>1</v>
      </c>
      <c r="C6" s="127" t="s">
        <v>92</v>
      </c>
      <c r="D6" s="47" t="str">
        <f>N17</f>
        <v/>
      </c>
      <c r="E6" s="21"/>
      <c r="G6" s="132"/>
      <c r="H6" s="132"/>
      <c r="I6" s="45"/>
      <c r="J6" s="132"/>
      <c r="K6" s="132"/>
      <c r="L6" s="250" t="str">
        <f t="shared" ref="L6:L15" si="0">IF(J6="","",K6*J6)</f>
        <v/>
      </c>
      <c r="M6" s="132"/>
      <c r="N6" s="132"/>
      <c r="O6" s="250" t="str">
        <f t="shared" ref="O6:O15" si="1">IF(M6="","",N6*M6)</f>
        <v/>
      </c>
    </row>
    <row r="7" spans="1:20" s="2" customFormat="1" ht="34.15" customHeight="1">
      <c r="A7" s="124"/>
      <c r="B7" s="309"/>
      <c r="C7" s="127" t="s">
        <v>99</v>
      </c>
      <c r="D7" s="47" t="str">
        <f>IF(N17="","",(N18))</f>
        <v/>
      </c>
      <c r="E7" s="21"/>
      <c r="G7" s="132"/>
      <c r="H7" s="132"/>
      <c r="I7" s="46"/>
      <c r="J7" s="132"/>
      <c r="K7" s="132"/>
      <c r="L7" s="250" t="str">
        <f t="shared" si="0"/>
        <v/>
      </c>
      <c r="M7" s="132"/>
      <c r="N7" s="132"/>
      <c r="O7" s="250" t="str">
        <f t="shared" si="1"/>
        <v/>
      </c>
    </row>
    <row r="8" spans="1:20" customFormat="1" ht="34.15" customHeight="1">
      <c r="A8" s="4"/>
      <c r="B8" s="128"/>
      <c r="C8" s="22" t="s">
        <v>0</v>
      </c>
      <c r="D8" s="234" t="str">
        <f>IF(D7="","",(D6*D7))</f>
        <v/>
      </c>
      <c r="E8" s="23"/>
      <c r="F8" s="2"/>
      <c r="G8" s="132"/>
      <c r="H8" s="132"/>
      <c r="I8" s="46"/>
      <c r="J8" s="132"/>
      <c r="K8" s="132"/>
      <c r="L8" s="250" t="str">
        <f t="shared" si="0"/>
        <v/>
      </c>
      <c r="M8" s="132"/>
      <c r="N8" s="132"/>
      <c r="O8" s="250" t="str">
        <f t="shared" si="1"/>
        <v/>
      </c>
    </row>
    <row r="9" spans="1:20" customFormat="1" ht="34.15" customHeight="1" thickBot="1">
      <c r="A9" s="4"/>
      <c r="B9" s="309" t="s">
        <v>106</v>
      </c>
      <c r="C9" s="129" t="s">
        <v>93</v>
      </c>
      <c r="D9" s="47" t="str">
        <f>IF(D10="","",H16)</f>
        <v/>
      </c>
      <c r="E9" s="50"/>
      <c r="F9" s="2"/>
      <c r="G9" s="132"/>
      <c r="H9" s="132"/>
      <c r="I9" s="46"/>
      <c r="J9" s="132"/>
      <c r="K9" s="132"/>
      <c r="L9" s="250" t="str">
        <f t="shared" si="0"/>
        <v/>
      </c>
      <c r="M9" s="132"/>
      <c r="N9" s="132"/>
      <c r="O9" s="250" t="str">
        <f t="shared" si="1"/>
        <v/>
      </c>
    </row>
    <row r="10" spans="1:20" customFormat="1" ht="34.15" customHeight="1" thickBot="1">
      <c r="A10" s="4"/>
      <c r="B10" s="309"/>
      <c r="C10" s="130" t="s">
        <v>94</v>
      </c>
      <c r="D10" s="135"/>
      <c r="E10" s="137"/>
      <c r="G10" s="132"/>
      <c r="H10" s="132"/>
      <c r="I10" s="46"/>
      <c r="J10" s="132"/>
      <c r="K10" s="132"/>
      <c r="L10" s="250" t="str">
        <f t="shared" si="0"/>
        <v/>
      </c>
      <c r="M10" s="132"/>
      <c r="N10" s="132"/>
      <c r="O10" s="250" t="str">
        <f t="shared" si="1"/>
        <v/>
      </c>
    </row>
    <row r="11" spans="1:20" customFormat="1" ht="34.15" customHeight="1">
      <c r="A11" s="4"/>
      <c r="B11" s="309"/>
      <c r="C11" s="127" t="s">
        <v>100</v>
      </c>
      <c r="D11" s="228" t="str">
        <f>IF(D10="","",G16)</f>
        <v/>
      </c>
      <c r="E11" s="24"/>
      <c r="G11" s="132"/>
      <c r="H11" s="132"/>
      <c r="I11" s="45"/>
      <c r="J11" s="132"/>
      <c r="K11" s="132"/>
      <c r="L11" s="250" t="str">
        <f t="shared" si="0"/>
        <v/>
      </c>
      <c r="M11" s="132"/>
      <c r="N11" s="132"/>
      <c r="O11" s="250" t="str">
        <f t="shared" si="1"/>
        <v/>
      </c>
    </row>
    <row r="12" spans="1:20" customFormat="1" ht="34.15" customHeight="1">
      <c r="A12" s="208"/>
      <c r="B12" s="208"/>
      <c r="C12" s="139" t="s">
        <v>82</v>
      </c>
      <c r="D12" s="134" t="s">
        <v>178</v>
      </c>
      <c r="E12" s="138" t="s">
        <v>54</v>
      </c>
      <c r="F12" s="25"/>
      <c r="G12" s="133"/>
      <c r="H12" s="133"/>
      <c r="I12" s="45"/>
      <c r="J12" s="133"/>
      <c r="K12" s="133"/>
      <c r="L12" s="250" t="str">
        <f t="shared" si="0"/>
        <v/>
      </c>
      <c r="M12" s="133"/>
      <c r="N12" s="133"/>
      <c r="O12" s="250" t="str">
        <f t="shared" si="1"/>
        <v/>
      </c>
    </row>
    <row r="13" spans="1:20" customFormat="1" ht="34.15" customHeight="1">
      <c r="A13" s="209"/>
      <c r="B13" s="209"/>
      <c r="C13" s="215" t="s">
        <v>55</v>
      </c>
      <c r="D13" s="47" t="str">
        <f>IF(D10="","",(IF(D9*D10&lt;D8,"mniejsza",IF(D9*D10=D8,"równa","większa"))))</f>
        <v/>
      </c>
      <c r="E13" s="51"/>
      <c r="F13" s="27"/>
      <c r="G13" s="131"/>
      <c r="H13" s="131"/>
      <c r="I13" s="44"/>
      <c r="J13" s="131"/>
      <c r="K13" s="131"/>
      <c r="L13" s="250" t="str">
        <f t="shared" si="0"/>
        <v/>
      </c>
      <c r="M13" s="131"/>
      <c r="N13" s="131"/>
      <c r="O13" s="250" t="str">
        <f t="shared" si="1"/>
        <v/>
      </c>
    </row>
    <row r="14" spans="1:20" customFormat="1" ht="34.15" customHeight="1">
      <c r="A14" s="210"/>
      <c r="B14" s="211"/>
      <c r="C14" s="216" t="s">
        <v>56</v>
      </c>
      <c r="D14" s="234" t="str">
        <f>IF(D10="","",(D9*D10))</f>
        <v/>
      </c>
      <c r="E14" s="52"/>
      <c r="F14" s="28"/>
      <c r="G14" s="131"/>
      <c r="H14" s="131"/>
      <c r="I14" s="44"/>
      <c r="J14" s="131"/>
      <c r="K14" s="131"/>
      <c r="L14" s="250" t="str">
        <f t="shared" si="0"/>
        <v/>
      </c>
      <c r="M14" s="131"/>
      <c r="N14" s="131"/>
      <c r="O14" s="250" t="str">
        <f t="shared" si="1"/>
        <v/>
      </c>
    </row>
    <row r="15" spans="1:20" customFormat="1" ht="34.15" customHeight="1">
      <c r="A15" s="210"/>
      <c r="B15" s="211"/>
      <c r="C15" s="216" t="s">
        <v>57</v>
      </c>
      <c r="D15" s="235" t="str">
        <f>IF(D10="","",(D11/D14))</f>
        <v/>
      </c>
      <c r="E15" s="53"/>
      <c r="F15" s="29"/>
      <c r="G15" s="132"/>
      <c r="H15" s="132"/>
      <c r="I15" s="44"/>
      <c r="J15" s="132"/>
      <c r="K15" s="132"/>
      <c r="L15" s="250" t="str">
        <f t="shared" si="0"/>
        <v/>
      </c>
      <c r="M15" s="132"/>
      <c r="N15" s="132"/>
      <c r="O15" s="250" t="str">
        <f t="shared" si="1"/>
        <v/>
      </c>
      <c r="P15" s="30"/>
      <c r="Q15" s="30"/>
      <c r="R15" s="30"/>
      <c r="S15" s="30"/>
      <c r="T15" s="30"/>
    </row>
    <row r="16" spans="1:20" s="1" customFormat="1" ht="34.15" customHeight="1">
      <c r="A16" s="212"/>
      <c r="B16" s="213"/>
      <c r="C16" s="43" t="s">
        <v>88</v>
      </c>
      <c r="D16" s="235" t="str">
        <f>IF(D10="","",(IF(D5="","",(IF(OR(D15&lt;=D5),D15,D5))*(IF(OR(D14&lt;=D8),D14,D8)))))</f>
        <v/>
      </c>
      <c r="E16" s="54" t="str">
        <f>IF(D6="","",(IF(OR(D14&gt;=D8),D8,D14)*(D14*IF(OR(D18&gt;=$D$5),$D$5,D18))/D14))</f>
        <v/>
      </c>
      <c r="F16"/>
      <c r="G16" s="229" t="str">
        <f>IF(G5="","",SUM(G5:G15))</f>
        <v/>
      </c>
      <c r="H16" s="49" t="str">
        <f>IF(H5="","",SUM(H5:H15))</f>
        <v/>
      </c>
      <c r="I16" s="31"/>
      <c r="J16" s="56" t="str">
        <f>IF(J5="","",SUM(J5:J15))</f>
        <v/>
      </c>
      <c r="K16" s="56"/>
      <c r="L16" s="251" t="str">
        <f>IF(L5="","",SUM(L5:L15))</f>
        <v/>
      </c>
      <c r="M16" s="56" t="str">
        <f>IF(M5="","",SUM(M5:M15))</f>
        <v/>
      </c>
      <c r="N16" s="56"/>
      <c r="O16" s="251" t="str">
        <f>IF(O5="","",SUM(O5:O15))</f>
        <v/>
      </c>
      <c r="P16" s="57"/>
      <c r="Q16" s="30"/>
      <c r="R16" s="30"/>
      <c r="S16" s="30"/>
      <c r="T16" s="30"/>
    </row>
    <row r="17" spans="1:20" customFormat="1" ht="34.15" customHeight="1">
      <c r="A17" s="214"/>
      <c r="B17" s="214"/>
      <c r="C17" s="61" t="s">
        <v>89</v>
      </c>
      <c r="D17" s="237" t="str">
        <f>IF(D10="","",(MIN(D16:D16)))</f>
        <v/>
      </c>
      <c r="E17" s="32"/>
      <c r="F17" s="33"/>
      <c r="G17" s="34"/>
      <c r="H17" s="34"/>
      <c r="I17" s="31"/>
      <c r="J17" s="308" t="s">
        <v>60</v>
      </c>
      <c r="K17" s="308"/>
      <c r="L17" s="308"/>
      <c r="M17" s="308"/>
      <c r="N17" s="58" t="str">
        <f>IF(J5="","",SUM(J16,M16))</f>
        <v/>
      </c>
      <c r="O17" s="59"/>
      <c r="P17" s="57"/>
      <c r="Q17" s="30"/>
      <c r="R17" s="30"/>
      <c r="S17" s="30"/>
      <c r="T17" s="30"/>
    </row>
    <row r="18" spans="1:20" customFormat="1" ht="31.15" customHeight="1">
      <c r="C18" s="35" t="s">
        <v>62</v>
      </c>
      <c r="D18" s="36" t="e">
        <f>IF(OR((D11/D14)&lt;=$D$5),(D11/D14),$D$5)</f>
        <v>#VALUE!</v>
      </c>
      <c r="J18" s="302" t="s">
        <v>63</v>
      </c>
      <c r="K18" s="302"/>
      <c r="L18" s="302"/>
      <c r="M18" s="302"/>
      <c r="N18" s="268" t="str">
        <f>IF(N17="","",((SUM(O16,L16))/N17))</f>
        <v/>
      </c>
      <c r="O18" s="34"/>
      <c r="P18" s="30"/>
      <c r="Q18" s="30"/>
      <c r="R18" s="30"/>
      <c r="S18" s="30"/>
      <c r="T18" s="30"/>
    </row>
    <row r="19" spans="1:20" ht="39.75" customHeight="1">
      <c r="A19" s="322"/>
      <c r="B19" s="323"/>
      <c r="C19" s="114"/>
      <c r="F19" s="90"/>
      <c r="G19" s="305" t="s">
        <v>96</v>
      </c>
      <c r="H19" s="305"/>
      <c r="I19"/>
      <c r="J19" s="306" t="s">
        <v>49</v>
      </c>
      <c r="K19" s="307"/>
      <c r="L19" s="307"/>
      <c r="M19" s="307"/>
      <c r="N19" s="307"/>
      <c r="O19" s="307"/>
    </row>
    <row r="20" spans="1:20" ht="60.6" customHeight="1">
      <c r="A20" s="87"/>
      <c r="B20" s="5" t="s">
        <v>105</v>
      </c>
      <c r="C20" s="207" t="s">
        <v>107</v>
      </c>
      <c r="D20" s="195" t="s">
        <v>50</v>
      </c>
      <c r="F20" s="320"/>
      <c r="G20" s="243" t="s">
        <v>141</v>
      </c>
      <c r="H20" s="243" t="s">
        <v>140</v>
      </c>
      <c r="I20" s="90"/>
      <c r="J20" s="89" t="s">
        <v>51</v>
      </c>
      <c r="K20" s="89" t="s">
        <v>52</v>
      </c>
      <c r="L20" s="115" t="s">
        <v>53</v>
      </c>
      <c r="M20" s="89" t="s">
        <v>51</v>
      </c>
      <c r="N20" s="89" t="s">
        <v>52</v>
      </c>
      <c r="O20" s="115" t="s">
        <v>53</v>
      </c>
    </row>
    <row r="21" spans="1:20" s="91" customFormat="1" ht="34.15" customHeight="1">
      <c r="B21" s="217" t="s">
        <v>2</v>
      </c>
      <c r="C21" s="92" t="s">
        <v>76</v>
      </c>
      <c r="D21" s="93">
        <f>D5</f>
        <v>300</v>
      </c>
      <c r="E21" s="200" t="s">
        <v>54</v>
      </c>
      <c r="F21" s="320"/>
      <c r="G21" s="149"/>
      <c r="H21" s="149"/>
      <c r="I21" s="116"/>
      <c r="J21" s="149"/>
      <c r="K21" s="149"/>
      <c r="L21" s="250" t="str">
        <f>IF(J21="","",K21*J21)</f>
        <v/>
      </c>
      <c r="M21" s="149"/>
      <c r="N21" s="149"/>
      <c r="O21" s="250" t="str">
        <f>IF(M21="","",N21*M21)</f>
        <v/>
      </c>
    </row>
    <row r="22" spans="1:20" s="91" customFormat="1" ht="34.15" customHeight="1">
      <c r="B22" s="321" t="s">
        <v>1</v>
      </c>
      <c r="C22" s="92" t="s">
        <v>77</v>
      </c>
      <c r="D22" s="47" t="str">
        <f>N32</f>
        <v/>
      </c>
      <c r="E22" s="96"/>
      <c r="G22" s="150"/>
      <c r="H22" s="150"/>
      <c r="I22" s="117"/>
      <c r="J22" s="150"/>
      <c r="K22" s="150"/>
      <c r="L22" s="250" t="str">
        <f t="shared" ref="L22:L30" si="2">IF(J22="","",K22*J22)</f>
        <v/>
      </c>
      <c r="M22" s="150"/>
      <c r="N22" s="150"/>
      <c r="O22" s="250" t="str">
        <f t="shared" ref="O22:O30" si="3">IF(M22="","",N22*M22)</f>
        <v/>
      </c>
    </row>
    <row r="23" spans="1:20" s="91" customFormat="1" ht="34.15" customHeight="1">
      <c r="B23" s="321"/>
      <c r="C23" s="92" t="s">
        <v>78</v>
      </c>
      <c r="D23" s="47" t="str">
        <f>IF(N32="","",N33)</f>
        <v/>
      </c>
      <c r="E23" s="96"/>
      <c r="G23" s="150"/>
      <c r="H23" s="150"/>
      <c r="I23" s="117"/>
      <c r="J23" s="150"/>
      <c r="K23" s="150"/>
      <c r="L23" s="250" t="str">
        <f t="shared" si="2"/>
        <v/>
      </c>
      <c r="M23" s="150"/>
      <c r="N23" s="150"/>
      <c r="O23" s="250" t="str">
        <f t="shared" si="3"/>
        <v/>
      </c>
    </row>
    <row r="24" spans="1:20" ht="34.15" customHeight="1">
      <c r="B24" s="218"/>
      <c r="C24" s="98" t="s">
        <v>0</v>
      </c>
      <c r="D24" s="234" t="str">
        <f>IF(D26="","",(D22*D23))</f>
        <v/>
      </c>
      <c r="E24" s="99"/>
      <c r="F24" s="91"/>
      <c r="G24" s="150"/>
      <c r="H24" s="150"/>
      <c r="I24" s="117"/>
      <c r="J24" s="150"/>
      <c r="K24" s="150"/>
      <c r="L24" s="250" t="str">
        <f t="shared" si="2"/>
        <v/>
      </c>
      <c r="M24" s="150"/>
      <c r="N24" s="150"/>
      <c r="O24" s="250" t="str">
        <f t="shared" si="3"/>
        <v/>
      </c>
    </row>
    <row r="25" spans="1:20" ht="34.15" customHeight="1">
      <c r="B25" s="316" t="s">
        <v>65</v>
      </c>
      <c r="C25" s="92" t="s">
        <v>79</v>
      </c>
      <c r="D25" s="47" t="str">
        <f>IF(D26="","",H31)</f>
        <v/>
      </c>
      <c r="E25" s="96"/>
      <c r="F25" s="91"/>
      <c r="G25" s="150"/>
      <c r="H25" s="150"/>
      <c r="I25" s="117"/>
      <c r="J25" s="150"/>
      <c r="K25" s="150"/>
      <c r="L25" s="250" t="str">
        <f t="shared" si="2"/>
        <v/>
      </c>
      <c r="M25" s="150"/>
      <c r="N25" s="150"/>
      <c r="O25" s="250" t="str">
        <f t="shared" si="3"/>
        <v/>
      </c>
    </row>
    <row r="26" spans="1:20" ht="34.15" customHeight="1">
      <c r="B26" s="316"/>
      <c r="C26" s="92" t="s">
        <v>124</v>
      </c>
      <c r="D26" s="148"/>
      <c r="E26" s="100"/>
      <c r="G26" s="150"/>
      <c r="H26" s="150"/>
      <c r="I26" s="117"/>
      <c r="J26" s="150"/>
      <c r="K26" s="150"/>
      <c r="L26" s="250" t="str">
        <f t="shared" si="2"/>
        <v/>
      </c>
      <c r="M26" s="150"/>
      <c r="N26" s="150"/>
      <c r="O26" s="250" t="str">
        <f t="shared" si="3"/>
        <v/>
      </c>
    </row>
    <row r="27" spans="1:20" ht="34.15" customHeight="1">
      <c r="B27" s="316"/>
      <c r="C27" s="101" t="s">
        <v>81</v>
      </c>
      <c r="D27" s="80" t="str">
        <f>IF(D26="","",G31)</f>
        <v/>
      </c>
      <c r="E27" s="102"/>
      <c r="G27" s="150"/>
      <c r="H27" s="150"/>
      <c r="I27" s="117"/>
      <c r="J27" s="150"/>
      <c r="K27" s="150"/>
      <c r="L27" s="250" t="str">
        <f t="shared" si="2"/>
        <v/>
      </c>
      <c r="M27" s="150"/>
      <c r="N27" s="150"/>
      <c r="O27" s="250" t="str">
        <f t="shared" si="3"/>
        <v/>
      </c>
    </row>
    <row r="28" spans="1:20" ht="34.15" customHeight="1">
      <c r="A28" s="219"/>
      <c r="B28" s="219"/>
      <c r="C28" s="223" t="s">
        <v>55</v>
      </c>
      <c r="D28" s="47" t="str">
        <f>IF(D25="","",(IF(D26*D25&lt;D24,"mniejsza",IF(D26*D25=D24,"równa","większa"))))</f>
        <v/>
      </c>
      <c r="E28" s="103"/>
      <c r="F28" s="103"/>
      <c r="G28" s="149"/>
      <c r="H28" s="149"/>
      <c r="I28" s="116"/>
      <c r="J28" s="149"/>
      <c r="K28" s="149"/>
      <c r="L28" s="250" t="str">
        <f t="shared" si="2"/>
        <v/>
      </c>
      <c r="M28" s="149"/>
      <c r="N28" s="149"/>
      <c r="O28" s="250" t="str">
        <f t="shared" si="3"/>
        <v/>
      </c>
    </row>
    <row r="29" spans="1:20" ht="34.15" customHeight="1">
      <c r="A29" s="206"/>
      <c r="B29" s="220"/>
      <c r="C29" s="224" t="s">
        <v>56</v>
      </c>
      <c r="D29" s="234" t="str">
        <f>IF(D26="","",(D25*D26))</f>
        <v/>
      </c>
      <c r="E29" s="104"/>
      <c r="F29" s="105"/>
      <c r="G29" s="151"/>
      <c r="H29" s="151"/>
      <c r="I29" s="118"/>
      <c r="J29" s="151"/>
      <c r="K29" s="151"/>
      <c r="L29" s="250" t="str">
        <f t="shared" si="2"/>
        <v/>
      </c>
      <c r="M29" s="151"/>
      <c r="N29" s="151"/>
      <c r="O29" s="250" t="str">
        <f t="shared" si="3"/>
        <v/>
      </c>
    </row>
    <row r="30" spans="1:20" ht="34.15" customHeight="1">
      <c r="A30" s="206"/>
      <c r="B30" s="220"/>
      <c r="C30" s="224" t="s">
        <v>57</v>
      </c>
      <c r="D30" s="235" t="str">
        <f>IF(D26="","",(D27/D29))</f>
        <v/>
      </c>
      <c r="E30" s="107"/>
      <c r="F30" s="108"/>
      <c r="G30" s="150"/>
      <c r="H30" s="150"/>
      <c r="I30" s="118"/>
      <c r="J30" s="150"/>
      <c r="K30" s="150"/>
      <c r="L30" s="250" t="str">
        <f t="shared" si="2"/>
        <v/>
      </c>
      <c r="M30" s="150"/>
      <c r="N30" s="150"/>
      <c r="O30" s="250" t="str">
        <f t="shared" si="3"/>
        <v/>
      </c>
      <c r="P30" s="119"/>
      <c r="Q30" s="119"/>
      <c r="R30" s="119"/>
      <c r="S30" s="119"/>
      <c r="T30" s="119"/>
    </row>
    <row r="31" spans="1:20" s="120" customFormat="1" ht="34.15" customHeight="1">
      <c r="A31" s="221"/>
      <c r="B31" s="222"/>
      <c r="C31" s="84" t="s">
        <v>88</v>
      </c>
      <c r="D31" s="235" t="str">
        <f>IF(D26="","",(IF(OR(D30&lt;=D21),D30,D21))*(IF(OR(D29&lt;=D24),D29,D24)))</f>
        <v/>
      </c>
      <c r="E31" s="109"/>
      <c r="F31" s="77"/>
      <c r="G31" s="229" t="str">
        <f>IF(G21="","",SUM(G21:G30))</f>
        <v/>
      </c>
      <c r="H31" s="49" t="str">
        <f>IF(H21="","",SUM(H21:H30))</f>
        <v/>
      </c>
      <c r="I31" s="31"/>
      <c r="J31" s="56" t="str">
        <f>IF(J21="","",SUM(J21:J30))</f>
        <v/>
      </c>
      <c r="K31" s="56"/>
      <c r="L31" s="251" t="str">
        <f>IF(L21="","",SUM(L21:L30))</f>
        <v/>
      </c>
      <c r="M31" s="56" t="str">
        <f>IF(M21="","",SUM(M21:M30))</f>
        <v/>
      </c>
      <c r="N31" s="56"/>
      <c r="O31" s="251" t="str">
        <f>IF(O21="","",SUM(O21:O30))</f>
        <v/>
      </c>
      <c r="P31" s="119"/>
      <c r="Q31" s="119"/>
      <c r="R31" s="119"/>
      <c r="S31" s="119"/>
      <c r="T31" s="119"/>
    </row>
    <row r="32" spans="1:20" ht="34.15" customHeight="1">
      <c r="A32" s="206"/>
      <c r="B32" s="206"/>
      <c r="C32" s="61" t="s">
        <v>89</v>
      </c>
      <c r="D32" s="237" t="str">
        <f>IF(D26="","",(MIN(D31:D31)))</f>
        <v/>
      </c>
      <c r="E32" s="110"/>
      <c r="F32" s="111"/>
      <c r="G32" s="140" t="s">
        <v>58</v>
      </c>
      <c r="H32" s="140" t="s">
        <v>59</v>
      </c>
      <c r="I32" s="31"/>
      <c r="J32" s="330" t="s">
        <v>60</v>
      </c>
      <c r="K32" s="330"/>
      <c r="L32" s="330"/>
      <c r="M32" s="330"/>
      <c r="N32" s="58" t="str">
        <f>IF(J21="","",SUM(J31,M31))</f>
        <v/>
      </c>
      <c r="O32" s="140" t="s">
        <v>61</v>
      </c>
      <c r="P32" s="119"/>
      <c r="Q32" s="119"/>
      <c r="R32" s="119"/>
      <c r="S32" s="119"/>
      <c r="T32" s="119"/>
    </row>
    <row r="33" spans="1:20" ht="31.15" customHeight="1">
      <c r="C33" s="112" t="s">
        <v>62</v>
      </c>
      <c r="D33" s="113"/>
      <c r="J33" s="331" t="s">
        <v>63</v>
      </c>
      <c r="K33" s="331"/>
      <c r="L33" s="331"/>
      <c r="M33" s="331"/>
      <c r="N33" s="268" t="str">
        <f>IF(N32="","",((SUM(O31,L31))/N32))</f>
        <v/>
      </c>
      <c r="O33" s="140" t="s">
        <v>64</v>
      </c>
      <c r="P33" s="119"/>
      <c r="Q33" s="119"/>
      <c r="R33" s="119"/>
      <c r="S33" s="119"/>
      <c r="T33" s="119"/>
    </row>
    <row r="34" spans="1:20" ht="39.75" customHeight="1">
      <c r="A34" s="326" t="s">
        <v>153</v>
      </c>
      <c r="B34" s="327"/>
      <c r="C34" s="114"/>
      <c r="F34" s="90"/>
      <c r="G34" s="305" t="s">
        <v>96</v>
      </c>
      <c r="H34" s="305"/>
      <c r="I34"/>
      <c r="J34" s="306" t="s">
        <v>49</v>
      </c>
      <c r="K34" s="307"/>
      <c r="L34" s="307"/>
      <c r="M34" s="307"/>
      <c r="N34" s="307"/>
      <c r="O34" s="307"/>
    </row>
    <row r="35" spans="1:20" ht="60.6" customHeight="1">
      <c r="A35" s="87"/>
      <c r="B35" s="5" t="s">
        <v>105</v>
      </c>
      <c r="C35" s="207" t="s">
        <v>108</v>
      </c>
      <c r="D35" s="195" t="s">
        <v>50</v>
      </c>
      <c r="F35" s="320"/>
      <c r="G35" s="243" t="s">
        <v>141</v>
      </c>
      <c r="H35" s="243" t="s">
        <v>140</v>
      </c>
      <c r="I35" s="90"/>
      <c r="J35" s="89" t="s">
        <v>51</v>
      </c>
      <c r="K35" s="89" t="s">
        <v>52</v>
      </c>
      <c r="L35" s="115" t="s">
        <v>53</v>
      </c>
      <c r="M35" s="89" t="s">
        <v>51</v>
      </c>
      <c r="N35" s="89" t="s">
        <v>52</v>
      </c>
      <c r="O35" s="115" t="s">
        <v>53</v>
      </c>
    </row>
    <row r="36" spans="1:20" s="91" customFormat="1" ht="34.15" customHeight="1">
      <c r="B36" s="217" t="s">
        <v>2</v>
      </c>
      <c r="C36" s="92" t="s">
        <v>76</v>
      </c>
      <c r="D36" s="93">
        <f>D5</f>
        <v>300</v>
      </c>
      <c r="E36" s="200"/>
      <c r="F36" s="320"/>
      <c r="G36" s="149"/>
      <c r="H36" s="149"/>
      <c r="I36" s="116"/>
      <c r="J36" s="149"/>
      <c r="K36" s="149"/>
      <c r="L36" s="250" t="str">
        <f>IF(J36="","",K36*J36)</f>
        <v/>
      </c>
      <c r="M36" s="149"/>
      <c r="N36" s="149"/>
      <c r="O36" s="250" t="str">
        <f>IF(M36="","",N36*M36)</f>
        <v/>
      </c>
    </row>
    <row r="37" spans="1:20" s="91" customFormat="1" ht="34.15" customHeight="1">
      <c r="B37" s="321" t="s">
        <v>1</v>
      </c>
      <c r="C37" s="92" t="s">
        <v>77</v>
      </c>
      <c r="D37" s="47" t="str">
        <f>N47</f>
        <v/>
      </c>
      <c r="E37" s="96"/>
      <c r="G37" s="150"/>
      <c r="H37" s="150"/>
      <c r="I37" s="117"/>
      <c r="J37" s="150"/>
      <c r="K37" s="150"/>
      <c r="L37" s="250" t="str">
        <f t="shared" ref="L37:L45" si="4">IF(J37="","",K37*J37)</f>
        <v/>
      </c>
      <c r="M37" s="150"/>
      <c r="N37" s="150"/>
      <c r="O37" s="250" t="str">
        <f t="shared" ref="O37:O45" si="5">IF(M37="","",N37*M37)</f>
        <v/>
      </c>
    </row>
    <row r="38" spans="1:20" s="91" customFormat="1" ht="34.15" customHeight="1">
      <c r="B38" s="321"/>
      <c r="C38" s="92" t="s">
        <v>78</v>
      </c>
      <c r="D38" s="47" t="str">
        <f>IF(N47="","",(N48))</f>
        <v/>
      </c>
      <c r="E38" s="96"/>
      <c r="G38" s="150"/>
      <c r="H38" s="150"/>
      <c r="I38" s="117"/>
      <c r="J38" s="150"/>
      <c r="K38" s="150"/>
      <c r="L38" s="250" t="str">
        <f t="shared" si="4"/>
        <v/>
      </c>
      <c r="M38" s="150"/>
      <c r="N38" s="150"/>
      <c r="O38" s="250" t="str">
        <f t="shared" si="5"/>
        <v/>
      </c>
    </row>
    <row r="39" spans="1:20" ht="34.15" customHeight="1">
      <c r="B39" s="218"/>
      <c r="C39" s="98" t="s">
        <v>0</v>
      </c>
      <c r="D39" s="234" t="str">
        <f>IF(D41="","",(D37*D38))</f>
        <v/>
      </c>
      <c r="E39" s="99"/>
      <c r="F39" s="91"/>
      <c r="G39" s="150"/>
      <c r="H39" s="150"/>
      <c r="I39" s="117"/>
      <c r="J39" s="150"/>
      <c r="K39" s="150"/>
      <c r="L39" s="250" t="str">
        <f t="shared" si="4"/>
        <v/>
      </c>
      <c r="M39" s="150"/>
      <c r="N39" s="150"/>
      <c r="O39" s="250" t="str">
        <f t="shared" si="5"/>
        <v/>
      </c>
    </row>
    <row r="40" spans="1:20" ht="34.15" customHeight="1">
      <c r="B40" s="316" t="s">
        <v>67</v>
      </c>
      <c r="C40" s="92" t="s">
        <v>79</v>
      </c>
      <c r="D40" s="47" t="str">
        <f>IF(D41="","",H46)</f>
        <v/>
      </c>
      <c r="E40" s="96"/>
      <c r="F40" s="91"/>
      <c r="G40" s="150"/>
      <c r="H40" s="150"/>
      <c r="I40" s="117"/>
      <c r="J40" s="150"/>
      <c r="K40" s="150"/>
      <c r="L40" s="250" t="str">
        <f t="shared" si="4"/>
        <v/>
      </c>
      <c r="M40" s="150"/>
      <c r="N40" s="150"/>
      <c r="O40" s="250" t="str">
        <f t="shared" si="5"/>
        <v/>
      </c>
    </row>
    <row r="41" spans="1:20" ht="34.15" customHeight="1">
      <c r="B41" s="316"/>
      <c r="C41" s="92" t="s">
        <v>123</v>
      </c>
      <c r="D41" s="148"/>
      <c r="E41" s="100"/>
      <c r="G41" s="150"/>
      <c r="H41" s="150"/>
      <c r="I41" s="117"/>
      <c r="J41" s="150"/>
      <c r="K41" s="150"/>
      <c r="L41" s="250" t="str">
        <f t="shared" si="4"/>
        <v/>
      </c>
      <c r="M41" s="150"/>
      <c r="N41" s="150"/>
      <c r="O41" s="250" t="str">
        <f t="shared" si="5"/>
        <v/>
      </c>
    </row>
    <row r="42" spans="1:20" ht="34.15" customHeight="1">
      <c r="B42" s="316"/>
      <c r="C42" s="101" t="s">
        <v>81</v>
      </c>
      <c r="D42" s="80" t="str">
        <f>IF(D41="","",G46)</f>
        <v/>
      </c>
      <c r="E42" s="102"/>
      <c r="G42" s="150"/>
      <c r="H42" s="150"/>
      <c r="I42" s="117"/>
      <c r="J42" s="150"/>
      <c r="K42" s="150"/>
      <c r="L42" s="250" t="str">
        <f t="shared" si="4"/>
        <v/>
      </c>
      <c r="M42" s="150"/>
      <c r="N42" s="150"/>
      <c r="O42" s="250" t="str">
        <f t="shared" si="5"/>
        <v/>
      </c>
    </row>
    <row r="43" spans="1:20" ht="34.15" customHeight="1">
      <c r="A43" s="219"/>
      <c r="B43" s="219"/>
      <c r="C43" s="223" t="s">
        <v>55</v>
      </c>
      <c r="D43" s="47" t="str">
        <f>IF(D40="","",(IF(D41*D40&lt;D39,"mniejsza",IF(D41*D40=D39,"równa","większa"))))</f>
        <v/>
      </c>
      <c r="E43" s="103"/>
      <c r="F43" s="103"/>
      <c r="G43" s="149"/>
      <c r="H43" s="149"/>
      <c r="I43" s="116"/>
      <c r="J43" s="149"/>
      <c r="K43" s="149"/>
      <c r="L43" s="250" t="str">
        <f t="shared" si="4"/>
        <v/>
      </c>
      <c r="M43" s="149"/>
      <c r="N43" s="149"/>
      <c r="O43" s="250" t="str">
        <f t="shared" si="5"/>
        <v/>
      </c>
    </row>
    <row r="44" spans="1:20" ht="34.15" customHeight="1">
      <c r="A44" s="206"/>
      <c r="B44" s="220"/>
      <c r="C44" s="224" t="s">
        <v>56</v>
      </c>
      <c r="D44" s="234" t="str">
        <f>IF(D41="","",(D40*D41))</f>
        <v/>
      </c>
      <c r="E44" s="104"/>
      <c r="F44" s="105"/>
      <c r="G44" s="151"/>
      <c r="H44" s="151"/>
      <c r="I44" s="118"/>
      <c r="J44" s="151"/>
      <c r="K44" s="151"/>
      <c r="L44" s="250" t="str">
        <f t="shared" si="4"/>
        <v/>
      </c>
      <c r="M44" s="151"/>
      <c r="N44" s="151"/>
      <c r="O44" s="250" t="str">
        <f t="shared" si="5"/>
        <v/>
      </c>
    </row>
    <row r="45" spans="1:20" ht="34.15" customHeight="1">
      <c r="A45" s="206"/>
      <c r="B45" s="220"/>
      <c r="C45" s="224" t="s">
        <v>57</v>
      </c>
      <c r="D45" s="235" t="str">
        <f>IF(D41="","",(D42/D44))</f>
        <v/>
      </c>
      <c r="E45" s="107"/>
      <c r="F45" s="108"/>
      <c r="G45" s="150"/>
      <c r="H45" s="150"/>
      <c r="I45" s="118"/>
      <c r="J45" s="150"/>
      <c r="K45" s="150"/>
      <c r="L45" s="250" t="str">
        <f t="shared" si="4"/>
        <v/>
      </c>
      <c r="M45" s="150"/>
      <c r="N45" s="150"/>
      <c r="O45" s="250" t="str">
        <f t="shared" si="5"/>
        <v/>
      </c>
      <c r="P45" s="119"/>
      <c r="Q45" s="119"/>
      <c r="R45" s="119"/>
      <c r="S45" s="119"/>
      <c r="T45" s="119"/>
    </row>
    <row r="46" spans="1:20" s="120" customFormat="1" ht="34.15" customHeight="1">
      <c r="A46" s="221"/>
      <c r="B46" s="222"/>
      <c r="C46" s="84" t="s">
        <v>88</v>
      </c>
      <c r="D46" s="235" t="str">
        <f>IF(D41="","",(IF(OR(D45&lt;=D36),D45,D36))*(IF(OR(D44&lt;=D39),D44,D39)))</f>
        <v/>
      </c>
      <c r="E46" s="109"/>
      <c r="F46" s="77"/>
      <c r="G46" s="229" t="str">
        <f>IF(G36="","",SUM(G36:G45))</f>
        <v/>
      </c>
      <c r="H46" s="49" t="str">
        <f>IF(H36="","",SUM(H36:H45))</f>
        <v/>
      </c>
      <c r="I46" s="31"/>
      <c r="J46" s="56" t="str">
        <f>IF(J36="","",SUM(J36:J45))</f>
        <v/>
      </c>
      <c r="K46" s="56"/>
      <c r="L46" s="251" t="str">
        <f>IF(L36="","",SUM(L36:L45))</f>
        <v/>
      </c>
      <c r="M46" s="56" t="str">
        <f>IF(M36="","",SUM(M36:M45))</f>
        <v/>
      </c>
      <c r="N46" s="56"/>
      <c r="O46" s="251" t="str">
        <f>IF(O36="","",SUM(O36:O45))</f>
        <v/>
      </c>
      <c r="P46" s="119"/>
      <c r="Q46" s="119"/>
      <c r="R46" s="119"/>
      <c r="S46" s="119"/>
      <c r="T46" s="119"/>
    </row>
    <row r="47" spans="1:20" ht="34.15" customHeight="1">
      <c r="A47" s="206"/>
      <c r="B47" s="206"/>
      <c r="C47" s="61" t="s">
        <v>89</v>
      </c>
      <c r="D47" s="237" t="str">
        <f>IF(D41="","",(MIN(D46:D46)))</f>
        <v/>
      </c>
      <c r="E47" s="110"/>
      <c r="F47" s="111"/>
      <c r="G47" s="140"/>
      <c r="H47" s="140"/>
      <c r="I47" s="31"/>
      <c r="J47" s="330" t="s">
        <v>60</v>
      </c>
      <c r="K47" s="330"/>
      <c r="L47" s="330"/>
      <c r="M47" s="330"/>
      <c r="N47" s="58" t="str">
        <f>IF(J36="","",SUM(J46,M46))</f>
        <v/>
      </c>
      <c r="O47" s="140" t="s">
        <v>61</v>
      </c>
      <c r="P47" s="119"/>
      <c r="Q47" s="119"/>
      <c r="R47" s="119"/>
      <c r="S47" s="119"/>
      <c r="T47" s="119"/>
    </row>
    <row r="48" spans="1:20" ht="31.15" customHeight="1">
      <c r="C48" s="112" t="s">
        <v>62</v>
      </c>
      <c r="D48" s="113"/>
      <c r="J48" s="331" t="s">
        <v>63</v>
      </c>
      <c r="K48" s="331"/>
      <c r="L48" s="331"/>
      <c r="M48" s="331"/>
      <c r="N48" s="268" t="str">
        <f>IF(N47="","",((SUM(O46,L46))/N47))</f>
        <v/>
      </c>
      <c r="O48" s="140" t="s">
        <v>64</v>
      </c>
      <c r="P48" s="119"/>
      <c r="Q48" s="119"/>
      <c r="R48" s="119"/>
      <c r="S48" s="119"/>
      <c r="T48" s="119"/>
    </row>
    <row r="49" spans="1:14" ht="18.75">
      <c r="A49" s="121"/>
      <c r="B49" s="314" t="s">
        <v>15</v>
      </c>
      <c r="C49" s="314"/>
      <c r="D49" s="314"/>
      <c r="E49" s="314"/>
      <c r="F49" s="314"/>
      <c r="G49" s="314"/>
      <c r="I49" s="122"/>
    </row>
    <row r="50" spans="1:14" s="90" customFormat="1" ht="79.900000000000006" customHeight="1">
      <c r="A50" s="123" t="s">
        <v>9</v>
      </c>
      <c r="B50" s="123" t="s">
        <v>7</v>
      </c>
      <c r="C50" s="123" t="s">
        <v>8</v>
      </c>
      <c r="D50" s="123" t="s">
        <v>10</v>
      </c>
      <c r="E50" s="123" t="s">
        <v>11</v>
      </c>
      <c r="F50" s="123" t="s">
        <v>12</v>
      </c>
      <c r="G50" s="123" t="s">
        <v>13</v>
      </c>
      <c r="I50" s="301" t="s">
        <v>111</v>
      </c>
      <c r="J50" s="301"/>
      <c r="K50" s="301"/>
      <c r="L50" s="193"/>
      <c r="M50" s="193"/>
      <c r="N50" s="3"/>
    </row>
    <row r="51" spans="1:14" s="160" customFormat="1" ht="11.25">
      <c r="A51" s="123"/>
      <c r="B51" s="123">
        <v>1</v>
      </c>
      <c r="C51" s="123">
        <v>2</v>
      </c>
      <c r="D51" s="123">
        <v>3</v>
      </c>
      <c r="E51" s="123">
        <v>4</v>
      </c>
      <c r="F51" s="123">
        <v>5</v>
      </c>
      <c r="G51" s="123">
        <v>6</v>
      </c>
      <c r="I51" s="39"/>
      <c r="J51" s="39"/>
      <c r="K51" s="39"/>
      <c r="L51" s="39"/>
      <c r="M51" s="7"/>
      <c r="N51" s="7"/>
    </row>
    <row r="52" spans="1:14" s="184" customFormat="1" ht="98.45" customHeight="1">
      <c r="A52" s="183">
        <v>1</v>
      </c>
      <c r="B52" s="244" t="s">
        <v>148</v>
      </c>
      <c r="C52" s="191" t="str">
        <f>D7</f>
        <v/>
      </c>
      <c r="D52" s="270" t="s">
        <v>139</v>
      </c>
      <c r="E52" s="191" t="str">
        <f>D6</f>
        <v/>
      </c>
      <c r="F52" s="192">
        <f>D5</f>
        <v>300</v>
      </c>
      <c r="G52" s="189" t="str">
        <f>D17</f>
        <v/>
      </c>
      <c r="I52" s="185" t="b">
        <f>IF(D12="",0,(IF(D12="Tak",(G52/1.08))))</f>
        <v>0</v>
      </c>
      <c r="J52" s="186"/>
      <c r="K52" s="186"/>
    </row>
    <row r="53" spans="1:14" s="184" customFormat="1" ht="98.45" customHeight="1">
      <c r="A53" s="183">
        <v>2</v>
      </c>
      <c r="B53" s="244" t="s">
        <v>147</v>
      </c>
      <c r="C53" s="191" t="str">
        <f>D23</f>
        <v/>
      </c>
      <c r="D53" s="270" t="s">
        <v>139</v>
      </c>
      <c r="E53" s="191" t="str">
        <f>D22</f>
        <v/>
      </c>
      <c r="F53" s="192">
        <f>D5</f>
        <v>300</v>
      </c>
      <c r="G53" s="189" t="str">
        <f>D32</f>
        <v/>
      </c>
      <c r="I53" s="185" t="str">
        <f>IF(D32="","",(IF(D12="Tak",(G53/1.08))))</f>
        <v/>
      </c>
      <c r="J53" s="186"/>
      <c r="K53" s="186"/>
    </row>
    <row r="54" spans="1:14" s="184" customFormat="1" ht="98.45" customHeight="1">
      <c r="A54" s="183">
        <v>3</v>
      </c>
      <c r="B54" s="244" t="s">
        <v>149</v>
      </c>
      <c r="C54" s="191" t="str">
        <f>D38</f>
        <v/>
      </c>
      <c r="D54" s="270" t="s">
        <v>139</v>
      </c>
      <c r="E54" s="191" t="str">
        <f>D37</f>
        <v/>
      </c>
      <c r="F54" s="192">
        <f>D5</f>
        <v>300</v>
      </c>
      <c r="G54" s="189" t="str">
        <f>D47</f>
        <v/>
      </c>
      <c r="I54" s="185" t="str">
        <f>IF(D47="","",(IF(D12="Tak",(G54/1.08))))</f>
        <v/>
      </c>
      <c r="J54" s="186"/>
      <c r="K54" s="186"/>
    </row>
    <row r="55" spans="1:14" s="188" customFormat="1" ht="24" customHeight="1">
      <c r="G55" s="143">
        <f>SUM(G52:G54)</f>
        <v>0</v>
      </c>
      <c r="I55" s="185">
        <f>SUM(I52:I54)</f>
        <v>0</v>
      </c>
    </row>
  </sheetData>
  <sheetProtection password="8DE1" sheet="1" objects="1" scenarios="1" formatCells="0" formatColumns="0" formatRows="0" insertColumns="0" insertRows="0" insertHyperlinks="0" deleteColumns="0" deleteRows="0" sort="0" autoFilter="0" pivotTables="0"/>
  <protectedRanges>
    <protectedRange sqref="M36:N45" name="Rozstęp15"/>
    <protectedRange sqref="J36:K45" name="Rozstęp14"/>
    <protectedRange sqref="G36:H45" name="Rozstęp13"/>
    <protectedRange sqref="D41" name="Rozstęp12"/>
    <protectedRange sqref="M21:N30" name="Rozstęp11"/>
    <protectedRange sqref="J21:K30" name="Rozstęp10"/>
    <protectedRange sqref="G21:H30" name="Rozstęp9"/>
    <protectedRange sqref="D26" name="Rozstęp8"/>
    <protectedRange sqref="M5:N15" name="Rozstęp7"/>
    <protectedRange sqref="J5:K15" name="Rozstęp6"/>
    <protectedRange sqref="G5:H15" name="Rozstęp5"/>
    <protectedRange sqref="D10" name="Rozstęp4"/>
    <protectedRange sqref="D12" name="Rozstęp3_1_3"/>
    <protectedRange sqref="C3" name="Rozstęp1_2"/>
    <protectedRange sqref="D5" name="Rozstęp2_1"/>
  </protectedRanges>
  <mergeCells count="29">
    <mergeCell ref="A1:B1"/>
    <mergeCell ref="J48:M48"/>
    <mergeCell ref="G34:H34"/>
    <mergeCell ref="J34:O34"/>
    <mergeCell ref="F35:F36"/>
    <mergeCell ref="B37:B38"/>
    <mergeCell ref="B40:B42"/>
    <mergeCell ref="A2:F2"/>
    <mergeCell ref="G2:N2"/>
    <mergeCell ref="A3:B3"/>
    <mergeCell ref="G3:H3"/>
    <mergeCell ref="J3:O3"/>
    <mergeCell ref="F3:F5"/>
    <mergeCell ref="B49:G49"/>
    <mergeCell ref="I50:K50"/>
    <mergeCell ref="J32:M32"/>
    <mergeCell ref="J33:M33"/>
    <mergeCell ref="B6:B7"/>
    <mergeCell ref="B9:B11"/>
    <mergeCell ref="J17:M17"/>
    <mergeCell ref="J18:M18"/>
    <mergeCell ref="A19:B19"/>
    <mergeCell ref="G19:H19"/>
    <mergeCell ref="J19:O19"/>
    <mergeCell ref="F20:F21"/>
    <mergeCell ref="B22:B23"/>
    <mergeCell ref="B25:B27"/>
    <mergeCell ref="A34:B34"/>
    <mergeCell ref="J47:M47"/>
  </mergeCells>
  <conditionalFormatting sqref="I52">
    <cfRule type="expression" dxfId="21" priority="14">
      <formula>$D$12="Nie"</formula>
    </cfRule>
    <cfRule type="expression" dxfId="20" priority="16">
      <formula>$D$12="Tak"</formula>
    </cfRule>
  </conditionalFormatting>
  <conditionalFormatting sqref="I53">
    <cfRule type="expression" dxfId="19" priority="11">
      <formula>$D$12="Nie"</formula>
    </cfRule>
    <cfRule type="expression" dxfId="18" priority="13">
      <formula>$D$12="Tak"</formula>
    </cfRule>
  </conditionalFormatting>
  <conditionalFormatting sqref="I54">
    <cfRule type="expression" dxfId="17" priority="8">
      <formula>$D$12="Nie"</formula>
    </cfRule>
    <cfRule type="expression" dxfId="16" priority="10">
      <formula>$D$12="Tak"</formula>
    </cfRule>
  </conditionalFormatting>
  <conditionalFormatting sqref="G55">
    <cfRule type="expression" dxfId="15" priority="4">
      <formula>$D$12="Tak"</formula>
    </cfRule>
  </conditionalFormatting>
  <conditionalFormatting sqref="I55">
    <cfRule type="expression" dxfId="14" priority="2">
      <formula>$D$12="Nie"</formula>
    </cfRule>
    <cfRule type="expression" dxfId="13" priority="3">
      <formula>$D$12="Tak"</formula>
    </cfRule>
  </conditionalFormatting>
  <conditionalFormatting sqref="G52:G54">
    <cfRule type="expression" dxfId="12" priority="1">
      <formula>$D$12="Tak"</formula>
    </cfRule>
  </conditionalFormatting>
  <dataValidations count="2">
    <dataValidation type="list" allowBlank="1" showInputMessage="1" showErrorMessage="1" sqref="D12">
      <formula1>"Tak,Nie"</formula1>
    </dataValidation>
    <dataValidation type="list" allowBlank="1" showInputMessage="1" showErrorMessage="1" sqref="D5">
      <formula1>"300,200,100"</formula1>
    </dataValidation>
  </dataValidations>
  <pageMargins left="0.7" right="0.7" top="0.75" bottom="0.75" header="0.3" footer="0.3"/>
  <pageSetup paperSize="9" scale="39" orientation="landscape" r:id="rId1"/>
  <rowBreaks count="1" manualBreakCount="1">
    <brk id="33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theme="5" tint="-0.249977111117893"/>
  </sheetPr>
  <dimension ref="A1:T72"/>
  <sheetViews>
    <sheetView view="pageBreakPreview" zoomScale="69" zoomScaleNormal="66" zoomScaleSheetLayoutView="69" workbookViewId="0">
      <selection activeCell="F3" sqref="F3:F5"/>
    </sheetView>
  </sheetViews>
  <sheetFormatPr defaultColWidth="8.85546875" defaultRowHeight="15"/>
  <cols>
    <col min="1" max="1" width="5.85546875" style="87" customWidth="1"/>
    <col min="2" max="2" width="19.42578125" style="87" customWidth="1"/>
    <col min="3" max="3" width="65.7109375" style="87" customWidth="1"/>
    <col min="4" max="4" width="20.42578125" style="87" customWidth="1"/>
    <col min="5" max="5" width="18.140625" style="87" customWidth="1"/>
    <col min="6" max="6" width="16.42578125" style="87" customWidth="1"/>
    <col min="7" max="7" width="23" style="87" customWidth="1"/>
    <col min="8" max="8" width="16.7109375" style="87" customWidth="1"/>
    <col min="9" max="9" width="22.7109375" style="87" customWidth="1"/>
    <col min="10" max="10" width="12.42578125" style="87" customWidth="1"/>
    <col min="11" max="11" width="16.28515625" style="87" customWidth="1"/>
    <col min="12" max="12" width="14.7109375" style="87" customWidth="1"/>
    <col min="13" max="13" width="12.7109375" style="87" customWidth="1"/>
    <col min="14" max="14" width="15.28515625" style="87" customWidth="1"/>
    <col min="15" max="15" width="14.5703125" style="87" customWidth="1"/>
    <col min="16" max="16384" width="8.85546875" style="87"/>
  </cols>
  <sheetData>
    <row r="1" spans="1:20" ht="18.75">
      <c r="A1" s="327" t="s">
        <v>155</v>
      </c>
      <c r="B1" s="327"/>
    </row>
    <row r="2" spans="1:20" ht="24.75" customHeight="1">
      <c r="A2" s="312" t="s">
        <v>103</v>
      </c>
      <c r="B2" s="312"/>
      <c r="C2" s="312"/>
      <c r="D2" s="312"/>
      <c r="E2" s="312"/>
      <c r="F2" s="312"/>
      <c r="G2" s="304" t="s">
        <v>95</v>
      </c>
      <c r="H2" s="304"/>
      <c r="I2" s="304"/>
      <c r="J2" s="304"/>
      <c r="K2" s="304"/>
      <c r="L2" s="304"/>
      <c r="M2" s="304"/>
      <c r="N2" s="304"/>
    </row>
    <row r="3" spans="1:20" customFormat="1" ht="39.75" customHeight="1">
      <c r="A3" s="310" t="s">
        <v>48</v>
      </c>
      <c r="B3" s="311"/>
      <c r="C3" s="242" t="s">
        <v>98</v>
      </c>
      <c r="F3" s="315" t="s">
        <v>101</v>
      </c>
      <c r="G3" s="305" t="s">
        <v>96</v>
      </c>
      <c r="H3" s="305"/>
      <c r="J3" s="306" t="s">
        <v>49</v>
      </c>
      <c r="K3" s="307"/>
      <c r="L3" s="307"/>
      <c r="M3" s="307"/>
      <c r="N3" s="307"/>
      <c r="O3" s="307"/>
    </row>
    <row r="4" spans="1:20" customFormat="1" ht="60.6" customHeight="1">
      <c r="A4" s="4"/>
      <c r="B4" s="5" t="s">
        <v>105</v>
      </c>
      <c r="C4" s="207" t="s">
        <v>104</v>
      </c>
      <c r="D4" s="60" t="s">
        <v>50</v>
      </c>
      <c r="F4" s="315"/>
      <c r="G4" s="243" t="s">
        <v>141</v>
      </c>
      <c r="H4" s="243" t="s">
        <v>140</v>
      </c>
      <c r="I4" s="3"/>
      <c r="J4" s="8" t="s">
        <v>51</v>
      </c>
      <c r="K4" s="8" t="s">
        <v>52</v>
      </c>
      <c r="L4" s="9" t="s">
        <v>53</v>
      </c>
      <c r="M4" s="8" t="s">
        <v>51</v>
      </c>
      <c r="N4" s="8" t="s">
        <v>52</v>
      </c>
      <c r="O4" s="9" t="s">
        <v>53</v>
      </c>
    </row>
    <row r="5" spans="1:20" s="2" customFormat="1" ht="34.15" customHeight="1">
      <c r="A5" s="124"/>
      <c r="B5" s="126" t="s">
        <v>2</v>
      </c>
      <c r="C5" s="130" t="s">
        <v>97</v>
      </c>
      <c r="D5" s="134">
        <v>300</v>
      </c>
      <c r="E5" s="136" t="s">
        <v>54</v>
      </c>
      <c r="F5" s="315"/>
      <c r="G5" s="131"/>
      <c r="H5" s="131"/>
      <c r="I5" s="44"/>
      <c r="J5" s="131"/>
      <c r="K5" s="131"/>
      <c r="L5" s="250" t="str">
        <f>IF(J5="","",K5*J5)</f>
        <v/>
      </c>
      <c r="M5" s="131"/>
      <c r="N5" s="131"/>
      <c r="O5" s="250" t="str">
        <f>IF(M5="","",N5*M5)</f>
        <v/>
      </c>
    </row>
    <row r="6" spans="1:20" s="2" customFormat="1" ht="34.15" customHeight="1">
      <c r="A6" s="124"/>
      <c r="B6" s="309" t="s">
        <v>1</v>
      </c>
      <c r="C6" s="127" t="s">
        <v>92</v>
      </c>
      <c r="D6" s="47" t="str">
        <f>N17</f>
        <v/>
      </c>
      <c r="E6" s="21"/>
      <c r="G6" s="132"/>
      <c r="H6" s="132"/>
      <c r="I6" s="45"/>
      <c r="J6" s="132"/>
      <c r="K6" s="132"/>
      <c r="L6" s="250" t="str">
        <f t="shared" ref="L6:L15" si="0">IF(J6="","",K6*J6)</f>
        <v/>
      </c>
      <c r="M6" s="132"/>
      <c r="N6" s="132"/>
      <c r="O6" s="250" t="str">
        <f t="shared" ref="O6:O15" si="1">IF(M6="","",N6*M6)</f>
        <v/>
      </c>
    </row>
    <row r="7" spans="1:20" s="2" customFormat="1" ht="34.15" customHeight="1">
      <c r="A7" s="124"/>
      <c r="B7" s="309"/>
      <c r="C7" s="127" t="s">
        <v>99</v>
      </c>
      <c r="D7" s="47" t="str">
        <f>IF(N17="","",(N18))</f>
        <v/>
      </c>
      <c r="E7" s="21"/>
      <c r="G7" s="132"/>
      <c r="H7" s="132"/>
      <c r="I7" s="46"/>
      <c r="J7" s="132"/>
      <c r="K7" s="132"/>
      <c r="L7" s="250" t="str">
        <f t="shared" si="0"/>
        <v/>
      </c>
      <c r="M7" s="132"/>
      <c r="N7" s="132"/>
      <c r="O7" s="250" t="str">
        <f t="shared" si="1"/>
        <v/>
      </c>
    </row>
    <row r="8" spans="1:20" customFormat="1" ht="34.15" customHeight="1">
      <c r="A8" s="4"/>
      <c r="B8" s="128"/>
      <c r="C8" s="22" t="s">
        <v>0</v>
      </c>
      <c r="D8" s="234" t="str">
        <f>IF(D7="","",(D6*D7))</f>
        <v/>
      </c>
      <c r="E8" s="23"/>
      <c r="F8" s="2"/>
      <c r="G8" s="132"/>
      <c r="H8" s="132"/>
      <c r="I8" s="46"/>
      <c r="J8" s="132"/>
      <c r="K8" s="132"/>
      <c r="L8" s="250" t="str">
        <f t="shared" si="0"/>
        <v/>
      </c>
      <c r="M8" s="132"/>
      <c r="N8" s="132"/>
      <c r="O8" s="250" t="str">
        <f t="shared" si="1"/>
        <v/>
      </c>
    </row>
    <row r="9" spans="1:20" customFormat="1" ht="34.15" customHeight="1" thickBot="1">
      <c r="A9" s="4"/>
      <c r="B9" s="309" t="s">
        <v>106</v>
      </c>
      <c r="C9" s="129" t="s">
        <v>93</v>
      </c>
      <c r="D9" s="47" t="str">
        <f>IF(D10="","",H16)</f>
        <v/>
      </c>
      <c r="E9" s="50"/>
      <c r="F9" s="2"/>
      <c r="G9" s="132"/>
      <c r="H9" s="132"/>
      <c r="I9" s="46"/>
      <c r="J9" s="132"/>
      <c r="K9" s="132"/>
      <c r="L9" s="250" t="str">
        <f t="shared" si="0"/>
        <v/>
      </c>
      <c r="M9" s="132"/>
      <c r="N9" s="132"/>
      <c r="O9" s="250" t="str">
        <f t="shared" si="1"/>
        <v/>
      </c>
    </row>
    <row r="10" spans="1:20" customFormat="1" ht="34.15" customHeight="1" thickBot="1">
      <c r="A10" s="4"/>
      <c r="B10" s="309"/>
      <c r="C10" s="130" t="s">
        <v>94</v>
      </c>
      <c r="D10" s="135"/>
      <c r="E10" s="137"/>
      <c r="G10" s="132"/>
      <c r="H10" s="132"/>
      <c r="I10" s="46"/>
      <c r="J10" s="132"/>
      <c r="K10" s="132"/>
      <c r="L10" s="250" t="str">
        <f t="shared" si="0"/>
        <v/>
      </c>
      <c r="M10" s="132"/>
      <c r="N10" s="132"/>
      <c r="O10" s="250" t="str">
        <f t="shared" si="1"/>
        <v/>
      </c>
    </row>
    <row r="11" spans="1:20" customFormat="1" ht="34.15" customHeight="1">
      <c r="A11" s="4"/>
      <c r="B11" s="309"/>
      <c r="C11" s="127" t="s">
        <v>100</v>
      </c>
      <c r="D11" s="228" t="str">
        <f>IF(D10="","",G16)</f>
        <v/>
      </c>
      <c r="E11" s="24"/>
      <c r="G11" s="132"/>
      <c r="H11" s="132"/>
      <c r="I11" s="45"/>
      <c r="J11" s="132"/>
      <c r="K11" s="132"/>
      <c r="L11" s="250" t="str">
        <f t="shared" si="0"/>
        <v/>
      </c>
      <c r="M11" s="132"/>
      <c r="N11" s="132"/>
      <c r="O11" s="250" t="str">
        <f t="shared" si="1"/>
        <v/>
      </c>
    </row>
    <row r="12" spans="1:20" customFormat="1" ht="34.15" customHeight="1">
      <c r="A12" s="208"/>
      <c r="B12" s="208"/>
      <c r="C12" s="139" t="s">
        <v>82</v>
      </c>
      <c r="D12" s="134" t="s">
        <v>178</v>
      </c>
      <c r="E12" s="138" t="s">
        <v>54</v>
      </c>
      <c r="F12" s="25"/>
      <c r="G12" s="133"/>
      <c r="H12" s="133"/>
      <c r="I12" s="45"/>
      <c r="J12" s="133"/>
      <c r="K12" s="133"/>
      <c r="L12" s="250" t="str">
        <f t="shared" si="0"/>
        <v/>
      </c>
      <c r="M12" s="133"/>
      <c r="N12" s="133"/>
      <c r="O12" s="250" t="str">
        <f t="shared" si="1"/>
        <v/>
      </c>
    </row>
    <row r="13" spans="1:20" customFormat="1" ht="34.15" customHeight="1">
      <c r="A13" s="209"/>
      <c r="B13" s="209"/>
      <c r="C13" s="215" t="s">
        <v>55</v>
      </c>
      <c r="D13" s="47" t="str">
        <f>IF(D10="","",(IF(D9*D10&lt;D8,"mniejsza",IF(D9*D10=D8,"równa","większa"))))</f>
        <v/>
      </c>
      <c r="E13" s="51"/>
      <c r="F13" s="27"/>
      <c r="G13" s="131"/>
      <c r="H13" s="131"/>
      <c r="I13" s="44"/>
      <c r="J13" s="131"/>
      <c r="K13" s="131"/>
      <c r="L13" s="250" t="str">
        <f t="shared" si="0"/>
        <v/>
      </c>
      <c r="M13" s="131"/>
      <c r="N13" s="131"/>
      <c r="O13" s="250" t="str">
        <f t="shared" si="1"/>
        <v/>
      </c>
    </row>
    <row r="14" spans="1:20" customFormat="1" ht="34.15" customHeight="1">
      <c r="A14" s="210"/>
      <c r="B14" s="211"/>
      <c r="C14" s="216" t="s">
        <v>56</v>
      </c>
      <c r="D14" s="234" t="str">
        <f>IF(D10="","",(D9*D10))</f>
        <v/>
      </c>
      <c r="E14" s="52"/>
      <c r="F14" s="28"/>
      <c r="G14" s="131"/>
      <c r="H14" s="131"/>
      <c r="I14" s="44"/>
      <c r="J14" s="131"/>
      <c r="K14" s="131"/>
      <c r="L14" s="250" t="str">
        <f t="shared" si="0"/>
        <v/>
      </c>
      <c r="M14" s="131"/>
      <c r="N14" s="131"/>
      <c r="O14" s="250" t="str">
        <f t="shared" si="1"/>
        <v/>
      </c>
    </row>
    <row r="15" spans="1:20" customFormat="1" ht="34.15" customHeight="1">
      <c r="A15" s="210"/>
      <c r="B15" s="211"/>
      <c r="C15" s="216" t="s">
        <v>57</v>
      </c>
      <c r="D15" s="235" t="str">
        <f>IF(D10="","",(D11/D14))</f>
        <v/>
      </c>
      <c r="E15" s="53"/>
      <c r="F15" s="29"/>
      <c r="G15" s="132"/>
      <c r="H15" s="132"/>
      <c r="I15" s="44"/>
      <c r="J15" s="132"/>
      <c r="K15" s="132"/>
      <c r="L15" s="250" t="str">
        <f t="shared" si="0"/>
        <v/>
      </c>
      <c r="M15" s="132"/>
      <c r="N15" s="132"/>
      <c r="O15" s="250" t="str">
        <f t="shared" si="1"/>
        <v/>
      </c>
      <c r="P15" s="30"/>
      <c r="Q15" s="30"/>
      <c r="R15" s="30"/>
      <c r="S15" s="30"/>
      <c r="T15" s="30"/>
    </row>
    <row r="16" spans="1:20" s="1" customFormat="1" ht="34.15" customHeight="1">
      <c r="A16" s="212"/>
      <c r="B16" s="213"/>
      <c r="C16" s="43" t="s">
        <v>88</v>
      </c>
      <c r="D16" s="235" t="str">
        <f>IF(D10="","",(IF(OR(D15&lt;=D5),D15,D5))*(IF(OR(D14&lt;=D8),D14,D8)))</f>
        <v/>
      </c>
      <c r="E16" s="54"/>
      <c r="F16"/>
      <c r="G16" s="229" t="str">
        <f>IF(G5="","",SUM(G5:G15))</f>
        <v/>
      </c>
      <c r="H16" s="49" t="str">
        <f>IF(H5="","",SUM(H5:H15))</f>
        <v/>
      </c>
      <c r="I16" s="31"/>
      <c r="J16" s="56" t="str">
        <f>IF(J5="","",SUM(J5:J15))</f>
        <v/>
      </c>
      <c r="K16" s="56"/>
      <c r="L16" s="251" t="str">
        <f>IF(L5="","",SUM(L5:L15))</f>
        <v/>
      </c>
      <c r="M16" s="56" t="str">
        <f>IF(M5="","",SUM(M5:M15))</f>
        <v/>
      </c>
      <c r="N16" s="56"/>
      <c r="O16" s="251" t="str">
        <f>IF(O5="","",SUM(O5:O15))</f>
        <v/>
      </c>
      <c r="P16" s="57"/>
      <c r="Q16" s="30"/>
      <c r="R16" s="30"/>
      <c r="S16" s="30"/>
      <c r="T16" s="30"/>
    </row>
    <row r="17" spans="1:20" customFormat="1" ht="34.15" customHeight="1">
      <c r="A17" s="214"/>
      <c r="B17" s="214"/>
      <c r="C17" s="61" t="s">
        <v>89</v>
      </c>
      <c r="D17" s="237" t="str">
        <f>IF(D10="","",(MIN(D16:D16)))</f>
        <v/>
      </c>
      <c r="E17" s="32"/>
      <c r="F17" s="33"/>
      <c r="G17" s="34"/>
      <c r="H17" s="34"/>
      <c r="I17" s="31"/>
      <c r="J17" s="308" t="s">
        <v>60</v>
      </c>
      <c r="K17" s="308"/>
      <c r="L17" s="308"/>
      <c r="M17" s="308"/>
      <c r="N17" s="58" t="str">
        <f>IF(J5="","",SUM(J16,M16))</f>
        <v/>
      </c>
      <c r="O17" s="59"/>
      <c r="P17" s="57"/>
      <c r="Q17" s="30"/>
      <c r="R17" s="30"/>
      <c r="S17" s="30"/>
      <c r="T17" s="30"/>
    </row>
    <row r="18" spans="1:20" customFormat="1" ht="31.15" customHeight="1">
      <c r="C18" s="35" t="s">
        <v>62</v>
      </c>
      <c r="D18" s="36"/>
      <c r="J18" s="302" t="s">
        <v>63</v>
      </c>
      <c r="K18" s="302"/>
      <c r="L18" s="302"/>
      <c r="M18" s="302"/>
      <c r="N18" s="268" t="str">
        <f>IF(N17="","",((SUM(O16,L16))/N17))</f>
        <v/>
      </c>
      <c r="O18" s="34"/>
      <c r="P18" s="30"/>
      <c r="Q18" s="30"/>
      <c r="R18" s="30"/>
      <c r="S18" s="30"/>
      <c r="T18" s="30"/>
    </row>
    <row r="19" spans="1:20" ht="39.75" customHeight="1">
      <c r="A19" s="322"/>
      <c r="B19" s="323"/>
      <c r="C19" s="199"/>
      <c r="D19" s="112"/>
      <c r="F19" s="162"/>
      <c r="G19" s="305" t="s">
        <v>96</v>
      </c>
      <c r="H19" s="305"/>
      <c r="I19"/>
      <c r="J19" s="306" t="s">
        <v>49</v>
      </c>
      <c r="K19" s="307"/>
      <c r="L19" s="307"/>
      <c r="M19" s="307"/>
      <c r="N19" s="307"/>
      <c r="O19" s="307"/>
    </row>
    <row r="20" spans="1:20" ht="60.6" customHeight="1">
      <c r="B20" s="5" t="s">
        <v>105</v>
      </c>
      <c r="C20" s="207" t="s">
        <v>107</v>
      </c>
      <c r="D20" s="196" t="s">
        <v>50</v>
      </c>
      <c r="F20" s="332"/>
      <c r="G20" s="243" t="s">
        <v>141</v>
      </c>
      <c r="H20" s="243" t="s">
        <v>140</v>
      </c>
      <c r="I20" s="162"/>
      <c r="J20" s="163" t="s">
        <v>51</v>
      </c>
      <c r="K20" s="163" t="s">
        <v>52</v>
      </c>
      <c r="L20" s="164" t="s">
        <v>53</v>
      </c>
      <c r="M20" s="163" t="s">
        <v>51</v>
      </c>
      <c r="N20" s="163" t="s">
        <v>52</v>
      </c>
      <c r="O20" s="164" t="s">
        <v>53</v>
      </c>
    </row>
    <row r="21" spans="1:20" s="165" customFormat="1" ht="34.15" customHeight="1">
      <c r="A21" s="91"/>
      <c r="B21" s="217" t="s">
        <v>2</v>
      </c>
      <c r="C21" s="92" t="s">
        <v>76</v>
      </c>
      <c r="D21" s="166">
        <f>D5</f>
        <v>300</v>
      </c>
      <c r="E21" s="198" t="s">
        <v>54</v>
      </c>
      <c r="F21" s="332"/>
      <c r="G21" s="131"/>
      <c r="H21" s="131"/>
      <c r="I21" s="44"/>
      <c r="J21" s="131"/>
      <c r="K21" s="131"/>
      <c r="L21" s="250" t="str">
        <f>IF(J21="","",K21*J21)</f>
        <v/>
      </c>
      <c r="M21" s="149"/>
      <c r="N21" s="149"/>
      <c r="O21" s="250" t="str">
        <f>IF(M21="","",N21*M21)</f>
        <v/>
      </c>
    </row>
    <row r="22" spans="1:20" s="165" customFormat="1" ht="34.15" customHeight="1">
      <c r="A22" s="91"/>
      <c r="B22" s="321" t="s">
        <v>1</v>
      </c>
      <c r="C22" s="92" t="s">
        <v>77</v>
      </c>
      <c r="D22" s="47" t="str">
        <f>N32</f>
        <v/>
      </c>
      <c r="E22" s="167"/>
      <c r="G22" s="150"/>
      <c r="H22" s="150"/>
      <c r="I22" s="117"/>
      <c r="J22" s="150"/>
      <c r="K22" s="150"/>
      <c r="L22" s="250" t="str">
        <f t="shared" ref="L22:L30" si="2">IF(J22="","",K22*J22)</f>
        <v/>
      </c>
      <c r="M22" s="150"/>
      <c r="N22" s="150"/>
      <c r="O22" s="250" t="str">
        <f t="shared" ref="O22:O30" si="3">IF(M22="","",N22*M22)</f>
        <v/>
      </c>
    </row>
    <row r="23" spans="1:20" s="165" customFormat="1" ht="34.15" customHeight="1">
      <c r="A23" s="91"/>
      <c r="B23" s="321"/>
      <c r="C23" s="92" t="s">
        <v>78</v>
      </c>
      <c r="D23" s="47" t="str">
        <f>IF(N32="","",(N33))</f>
        <v/>
      </c>
      <c r="E23" s="167"/>
      <c r="G23" s="150"/>
      <c r="H23" s="150"/>
      <c r="I23" s="117"/>
      <c r="J23" s="150"/>
      <c r="K23" s="150"/>
      <c r="L23" s="250" t="str">
        <f t="shared" si="2"/>
        <v/>
      </c>
      <c r="M23" s="150"/>
      <c r="N23" s="150"/>
      <c r="O23" s="250" t="str">
        <f t="shared" si="3"/>
        <v/>
      </c>
    </row>
    <row r="24" spans="1:20" ht="34.15" customHeight="1">
      <c r="A24" s="77"/>
      <c r="B24" s="218"/>
      <c r="C24" s="98" t="s">
        <v>0</v>
      </c>
      <c r="D24" s="234" t="str">
        <f>IF(D26="","",(D22*D23))</f>
        <v/>
      </c>
      <c r="E24" s="168"/>
      <c r="F24" s="165"/>
      <c r="G24" s="150"/>
      <c r="H24" s="150"/>
      <c r="I24" s="117"/>
      <c r="J24" s="150"/>
      <c r="K24" s="150"/>
      <c r="L24" s="250" t="str">
        <f t="shared" si="2"/>
        <v/>
      </c>
      <c r="M24" s="150"/>
      <c r="N24" s="150"/>
      <c r="O24" s="250" t="str">
        <f t="shared" si="3"/>
        <v/>
      </c>
    </row>
    <row r="25" spans="1:20" ht="34.15" customHeight="1">
      <c r="A25" s="77"/>
      <c r="B25" s="316" t="s">
        <v>65</v>
      </c>
      <c r="C25" s="92" t="s">
        <v>79</v>
      </c>
      <c r="D25" s="47" t="str">
        <f>IF(D26="","",H31)</f>
        <v/>
      </c>
      <c r="E25" s="167"/>
      <c r="F25" s="165"/>
      <c r="G25" s="150"/>
      <c r="H25" s="150"/>
      <c r="I25" s="117"/>
      <c r="J25" s="150"/>
      <c r="K25" s="150"/>
      <c r="L25" s="250" t="str">
        <f t="shared" si="2"/>
        <v/>
      </c>
      <c r="M25" s="150"/>
      <c r="N25" s="150"/>
      <c r="O25" s="250" t="str">
        <f t="shared" si="3"/>
        <v/>
      </c>
    </row>
    <row r="26" spans="1:20" ht="34.15" customHeight="1">
      <c r="A26" s="77"/>
      <c r="B26" s="316"/>
      <c r="C26" s="92" t="s">
        <v>123</v>
      </c>
      <c r="D26" s="148"/>
      <c r="E26" s="169"/>
      <c r="G26" s="150"/>
      <c r="H26" s="150"/>
      <c r="I26" s="117"/>
      <c r="J26" s="150"/>
      <c r="K26" s="150"/>
      <c r="L26" s="250" t="str">
        <f t="shared" si="2"/>
        <v/>
      </c>
      <c r="M26" s="150"/>
      <c r="N26" s="150"/>
      <c r="O26" s="250" t="str">
        <f t="shared" si="3"/>
        <v/>
      </c>
    </row>
    <row r="27" spans="1:20" ht="34.15" customHeight="1">
      <c r="A27" s="77"/>
      <c r="B27" s="316"/>
      <c r="C27" s="101" t="s">
        <v>81</v>
      </c>
      <c r="D27" s="80" t="str">
        <f>IF(D26="","",G31)</f>
        <v/>
      </c>
      <c r="E27" s="170"/>
      <c r="G27" s="150"/>
      <c r="H27" s="150"/>
      <c r="I27" s="117"/>
      <c r="J27" s="150"/>
      <c r="K27" s="150"/>
      <c r="L27" s="250" t="str">
        <f t="shared" si="2"/>
        <v/>
      </c>
      <c r="M27" s="150"/>
      <c r="N27" s="150"/>
      <c r="O27" s="250" t="str">
        <f t="shared" si="3"/>
        <v/>
      </c>
    </row>
    <row r="28" spans="1:20" ht="34.15" customHeight="1">
      <c r="A28" s="219"/>
      <c r="B28" s="219"/>
      <c r="C28" s="223" t="s">
        <v>55</v>
      </c>
      <c r="D28" s="47" t="str">
        <f>IF(D25="","",(IF(D26*D25&lt;D24,"mniejsza",IF(D26*D25=D24,"równa","większa"))))</f>
        <v/>
      </c>
      <c r="E28" s="171"/>
      <c r="F28" s="171"/>
      <c r="G28" s="149"/>
      <c r="H28" s="149"/>
      <c r="I28" s="116"/>
      <c r="J28" s="149"/>
      <c r="K28" s="149"/>
      <c r="L28" s="250" t="str">
        <f t="shared" si="2"/>
        <v/>
      </c>
      <c r="M28" s="149"/>
      <c r="N28" s="149"/>
      <c r="O28" s="250" t="str">
        <f t="shared" si="3"/>
        <v/>
      </c>
    </row>
    <row r="29" spans="1:20" ht="34.15" customHeight="1">
      <c r="A29" s="206"/>
      <c r="B29" s="220"/>
      <c r="C29" s="224" t="s">
        <v>56</v>
      </c>
      <c r="D29" s="234" t="str">
        <f>IF(D26="","",(D25*D26))</f>
        <v/>
      </c>
      <c r="E29" s="104"/>
      <c r="F29" s="104"/>
      <c r="G29" s="151"/>
      <c r="H29" s="151"/>
      <c r="I29" s="118"/>
      <c r="J29" s="151"/>
      <c r="K29" s="151"/>
      <c r="L29" s="250" t="str">
        <f t="shared" si="2"/>
        <v/>
      </c>
      <c r="M29" s="151"/>
      <c r="N29" s="151"/>
      <c r="O29" s="250" t="str">
        <f t="shared" si="3"/>
        <v/>
      </c>
    </row>
    <row r="30" spans="1:20" ht="34.15" customHeight="1">
      <c r="A30" s="206"/>
      <c r="B30" s="220"/>
      <c r="C30" s="224" t="s">
        <v>57</v>
      </c>
      <c r="D30" s="235" t="str">
        <f>IF(D26="","",(D27/D29))</f>
        <v/>
      </c>
      <c r="E30" s="107"/>
      <c r="F30" s="107"/>
      <c r="G30" s="150"/>
      <c r="H30" s="150"/>
      <c r="I30" s="118"/>
      <c r="J30" s="150"/>
      <c r="K30" s="150"/>
      <c r="L30" s="250" t="str">
        <f t="shared" si="2"/>
        <v/>
      </c>
      <c r="M30" s="150"/>
      <c r="N30" s="150"/>
      <c r="O30" s="250" t="str">
        <f t="shared" si="3"/>
        <v/>
      </c>
      <c r="P30" s="172"/>
      <c r="Q30" s="172"/>
      <c r="R30" s="172"/>
      <c r="S30" s="172"/>
      <c r="T30" s="172"/>
    </row>
    <row r="31" spans="1:20" s="173" customFormat="1" ht="34.15" customHeight="1">
      <c r="A31" s="221"/>
      <c r="B31" s="222"/>
      <c r="C31" s="84" t="s">
        <v>88</v>
      </c>
      <c r="D31" s="235" t="str">
        <f>IF(D26="","",(IF(OR(D30&lt;=D21),D30,D21))*(IF(OR(D29&lt;=D24),D29,D24)))</f>
        <v/>
      </c>
      <c r="E31" s="109" t="str">
        <f>IF(D22="","",(IF(OR(D29&gt;=D24),D24,D29)*(D29*IF(OR(D33&gt;=$D$5),$D$5,D33))/D29))</f>
        <v/>
      </c>
      <c r="F31" s="87"/>
      <c r="G31" s="229" t="str">
        <f>IF(G21="","",SUM(G21:G30))</f>
        <v/>
      </c>
      <c r="H31" s="49" t="str">
        <f>IF(H21="","",SUM(H21:H30))</f>
        <v/>
      </c>
      <c r="I31" s="31"/>
      <c r="J31" s="56" t="str">
        <f>IF(J21="","",SUM(J21:J30))</f>
        <v/>
      </c>
      <c r="K31" s="56"/>
      <c r="L31" s="251" t="str">
        <f>IF(L21="","",SUM(L21:L30))</f>
        <v/>
      </c>
      <c r="M31" s="56" t="str">
        <f>IF(M21="","",SUM(M21:M30))</f>
        <v/>
      </c>
      <c r="N31" s="56"/>
      <c r="O31" s="251" t="str">
        <f>IF(O21="","",SUM(O21:O30))</f>
        <v/>
      </c>
      <c r="P31" s="172"/>
      <c r="Q31" s="172"/>
      <c r="R31" s="172"/>
      <c r="S31" s="172"/>
      <c r="T31" s="172"/>
    </row>
    <row r="32" spans="1:20" ht="34.15" customHeight="1">
      <c r="A32" s="206"/>
      <c r="B32" s="206"/>
      <c r="C32" s="61" t="s">
        <v>89</v>
      </c>
      <c r="D32" s="237" t="str">
        <f>IF(D26="","",(MIN(D31:D31)))</f>
        <v/>
      </c>
      <c r="E32" s="174"/>
      <c r="F32" s="175"/>
      <c r="G32" s="140" t="s">
        <v>58</v>
      </c>
      <c r="H32" s="140" t="s">
        <v>59</v>
      </c>
      <c r="I32" s="31"/>
      <c r="J32" s="330" t="s">
        <v>60</v>
      </c>
      <c r="K32" s="330"/>
      <c r="L32" s="330"/>
      <c r="M32" s="330"/>
      <c r="N32" s="58" t="str">
        <f>IF(J21="","",SUM(J31,M31))</f>
        <v/>
      </c>
      <c r="O32" s="140" t="s">
        <v>61</v>
      </c>
      <c r="P32" s="172"/>
      <c r="Q32" s="172"/>
      <c r="R32" s="172"/>
      <c r="S32" s="172"/>
      <c r="T32" s="172"/>
    </row>
    <row r="33" spans="1:20" ht="31.15" customHeight="1">
      <c r="C33" s="87" t="s">
        <v>62</v>
      </c>
      <c r="D33" s="113" t="e">
        <f>IF(OR((D27/D29)&lt;=$D$5),(D27/D29),$D$5)</f>
        <v>#VALUE!</v>
      </c>
      <c r="G33" s="77"/>
      <c r="H33" s="77"/>
      <c r="I33" s="77"/>
      <c r="J33" s="331" t="s">
        <v>63</v>
      </c>
      <c r="K33" s="331"/>
      <c r="L33" s="331"/>
      <c r="M33" s="331"/>
      <c r="N33" s="268" t="str">
        <f>IF(N32="","",((SUM(O31,L31))/N32))</f>
        <v/>
      </c>
      <c r="O33" s="140" t="s">
        <v>64</v>
      </c>
      <c r="P33" s="172"/>
      <c r="Q33" s="172"/>
      <c r="R33" s="172"/>
      <c r="S33" s="172"/>
      <c r="T33" s="172"/>
    </row>
    <row r="34" spans="1:20" ht="39.75" customHeight="1">
      <c r="A34" s="326" t="s">
        <v>157</v>
      </c>
      <c r="B34" s="327"/>
      <c r="C34" s="114"/>
      <c r="F34" s="162"/>
      <c r="G34" s="305" t="s">
        <v>96</v>
      </c>
      <c r="H34" s="305"/>
      <c r="I34"/>
      <c r="J34" s="306" t="s">
        <v>49</v>
      </c>
      <c r="K34" s="307"/>
      <c r="L34" s="307"/>
      <c r="M34" s="307"/>
      <c r="N34" s="307"/>
      <c r="O34" s="307"/>
    </row>
    <row r="35" spans="1:20" ht="60.6" customHeight="1">
      <c r="B35" s="5" t="s">
        <v>105</v>
      </c>
      <c r="C35" s="207" t="s">
        <v>108</v>
      </c>
      <c r="D35" s="197" t="s">
        <v>50</v>
      </c>
      <c r="F35" s="332"/>
      <c r="G35" s="243" t="s">
        <v>141</v>
      </c>
      <c r="H35" s="243" t="s">
        <v>140</v>
      </c>
      <c r="I35" s="162"/>
      <c r="J35" s="163" t="s">
        <v>51</v>
      </c>
      <c r="K35" s="163" t="s">
        <v>52</v>
      </c>
      <c r="L35" s="164" t="s">
        <v>53</v>
      </c>
      <c r="M35" s="163" t="s">
        <v>51</v>
      </c>
      <c r="N35" s="163" t="s">
        <v>52</v>
      </c>
      <c r="O35" s="164" t="s">
        <v>53</v>
      </c>
    </row>
    <row r="36" spans="1:20" s="165" customFormat="1" ht="34.15" customHeight="1">
      <c r="A36" s="91"/>
      <c r="B36" s="217" t="s">
        <v>2</v>
      </c>
      <c r="C36" s="92" t="s">
        <v>76</v>
      </c>
      <c r="D36" s="166">
        <f>D5</f>
        <v>300</v>
      </c>
      <c r="E36" s="198" t="s">
        <v>54</v>
      </c>
      <c r="F36" s="332"/>
      <c r="G36" s="131"/>
      <c r="H36" s="131"/>
      <c r="I36" s="44"/>
      <c r="J36" s="131"/>
      <c r="K36" s="131"/>
      <c r="L36" s="250" t="str">
        <f>IF(J36="","",K36*J36)</f>
        <v/>
      </c>
      <c r="M36" s="149"/>
      <c r="N36" s="149"/>
      <c r="O36" s="250" t="str">
        <f>IF(M36="","",N36*M36)</f>
        <v/>
      </c>
    </row>
    <row r="37" spans="1:20" s="165" customFormat="1" ht="34.15" customHeight="1">
      <c r="A37" s="91"/>
      <c r="B37" s="321" t="s">
        <v>1</v>
      </c>
      <c r="C37" s="92" t="s">
        <v>77</v>
      </c>
      <c r="D37" s="47" t="str">
        <f>N47</f>
        <v/>
      </c>
      <c r="E37" s="167"/>
      <c r="G37" s="150"/>
      <c r="H37" s="150"/>
      <c r="I37" s="117"/>
      <c r="J37" s="150"/>
      <c r="K37" s="150"/>
      <c r="L37" s="250" t="str">
        <f t="shared" ref="L37:L45" si="4">IF(J37="","",K37*J37)</f>
        <v/>
      </c>
      <c r="M37" s="150"/>
      <c r="N37" s="150"/>
      <c r="O37" s="250" t="str">
        <f t="shared" ref="O37:O45" si="5">IF(M37="","",N37*M37)</f>
        <v/>
      </c>
    </row>
    <row r="38" spans="1:20" s="165" customFormat="1" ht="34.15" customHeight="1">
      <c r="A38" s="91"/>
      <c r="B38" s="321"/>
      <c r="C38" s="92" t="s">
        <v>78</v>
      </c>
      <c r="D38" s="47" t="str">
        <f>IF(N47="","",(N48))</f>
        <v/>
      </c>
      <c r="E38" s="167"/>
      <c r="G38" s="150"/>
      <c r="H38" s="150"/>
      <c r="I38" s="117"/>
      <c r="J38" s="150"/>
      <c r="K38" s="150"/>
      <c r="L38" s="250" t="str">
        <f t="shared" si="4"/>
        <v/>
      </c>
      <c r="M38" s="150"/>
      <c r="N38" s="150"/>
      <c r="O38" s="250" t="str">
        <f t="shared" si="5"/>
        <v/>
      </c>
    </row>
    <row r="39" spans="1:20" ht="34.15" customHeight="1">
      <c r="A39" s="77"/>
      <c r="B39" s="218"/>
      <c r="C39" s="98" t="s">
        <v>0</v>
      </c>
      <c r="D39" s="234" t="str">
        <f>IF(D41="","",(D37*D38))</f>
        <v/>
      </c>
      <c r="E39" s="168"/>
      <c r="F39" s="165"/>
      <c r="G39" s="150"/>
      <c r="H39" s="150"/>
      <c r="I39" s="117"/>
      <c r="J39" s="150"/>
      <c r="K39" s="150"/>
      <c r="L39" s="250" t="str">
        <f t="shared" si="4"/>
        <v/>
      </c>
      <c r="M39" s="150"/>
      <c r="N39" s="150"/>
      <c r="O39" s="250" t="str">
        <f t="shared" si="5"/>
        <v/>
      </c>
    </row>
    <row r="40" spans="1:20" ht="34.15" customHeight="1">
      <c r="A40" s="77"/>
      <c r="B40" s="316" t="s">
        <v>67</v>
      </c>
      <c r="C40" s="92" t="s">
        <v>79</v>
      </c>
      <c r="D40" s="47" t="str">
        <f>IF(D41="","",H46)</f>
        <v/>
      </c>
      <c r="E40" s="167"/>
      <c r="F40" s="165"/>
      <c r="G40" s="150"/>
      <c r="H40" s="150"/>
      <c r="I40" s="117"/>
      <c r="J40" s="150"/>
      <c r="K40" s="150"/>
      <c r="L40" s="250" t="str">
        <f t="shared" si="4"/>
        <v/>
      </c>
      <c r="M40" s="150"/>
      <c r="N40" s="150"/>
      <c r="O40" s="250" t="str">
        <f t="shared" si="5"/>
        <v/>
      </c>
    </row>
    <row r="41" spans="1:20" ht="34.15" customHeight="1">
      <c r="A41" s="77"/>
      <c r="B41" s="316"/>
      <c r="C41" s="92" t="s">
        <v>121</v>
      </c>
      <c r="D41" s="148"/>
      <c r="E41" s="169"/>
      <c r="G41" s="150"/>
      <c r="H41" s="150"/>
      <c r="I41" s="117"/>
      <c r="J41" s="150"/>
      <c r="K41" s="150"/>
      <c r="L41" s="250" t="str">
        <f t="shared" si="4"/>
        <v/>
      </c>
      <c r="M41" s="150"/>
      <c r="N41" s="150"/>
      <c r="O41" s="250" t="str">
        <f t="shared" si="5"/>
        <v/>
      </c>
    </row>
    <row r="42" spans="1:20" ht="34.15" customHeight="1">
      <c r="A42" s="77"/>
      <c r="B42" s="316"/>
      <c r="C42" s="101" t="s">
        <v>81</v>
      </c>
      <c r="D42" s="80" t="str">
        <f>IF(D41="","",G46)</f>
        <v/>
      </c>
      <c r="E42" s="170"/>
      <c r="G42" s="150"/>
      <c r="H42" s="150"/>
      <c r="I42" s="117"/>
      <c r="J42" s="150"/>
      <c r="K42" s="150"/>
      <c r="L42" s="250" t="str">
        <f t="shared" si="4"/>
        <v/>
      </c>
      <c r="M42" s="150"/>
      <c r="N42" s="150"/>
      <c r="O42" s="250" t="str">
        <f t="shared" si="5"/>
        <v/>
      </c>
    </row>
    <row r="43" spans="1:20" ht="34.15" customHeight="1">
      <c r="A43" s="219"/>
      <c r="B43" s="219"/>
      <c r="C43" s="223" t="s">
        <v>55</v>
      </c>
      <c r="D43" s="47" t="str">
        <f>IF(D40="","",(IF(D41*D40&lt;D39,"mniejsza",IF(D41*D40=D39,"równa","większa"))))</f>
        <v/>
      </c>
      <c r="E43" s="171"/>
      <c r="F43" s="171"/>
      <c r="G43" s="149"/>
      <c r="H43" s="149"/>
      <c r="I43" s="116"/>
      <c r="J43" s="149"/>
      <c r="K43" s="149"/>
      <c r="L43" s="250" t="str">
        <f t="shared" si="4"/>
        <v/>
      </c>
      <c r="M43" s="149"/>
      <c r="N43" s="149"/>
      <c r="O43" s="250" t="str">
        <f t="shared" si="5"/>
        <v/>
      </c>
    </row>
    <row r="44" spans="1:20" ht="34.15" customHeight="1">
      <c r="A44" s="206"/>
      <c r="B44" s="220"/>
      <c r="C44" s="224" t="s">
        <v>56</v>
      </c>
      <c r="D44" s="234" t="str">
        <f>IF(D41="","",(D40*D41))</f>
        <v/>
      </c>
      <c r="E44" s="104"/>
      <c r="F44" s="104"/>
      <c r="G44" s="151"/>
      <c r="H44" s="151"/>
      <c r="I44" s="118"/>
      <c r="J44" s="151"/>
      <c r="K44" s="151"/>
      <c r="L44" s="250" t="str">
        <f t="shared" si="4"/>
        <v/>
      </c>
      <c r="M44" s="151"/>
      <c r="N44" s="151"/>
      <c r="O44" s="250" t="str">
        <f t="shared" si="5"/>
        <v/>
      </c>
    </row>
    <row r="45" spans="1:20" ht="34.15" customHeight="1">
      <c r="A45" s="206"/>
      <c r="B45" s="220"/>
      <c r="C45" s="224" t="s">
        <v>57</v>
      </c>
      <c r="D45" s="235" t="str">
        <f>IF(D41="","",(D42/D44))</f>
        <v/>
      </c>
      <c r="E45" s="107"/>
      <c r="F45" s="107"/>
      <c r="G45" s="150"/>
      <c r="H45" s="150"/>
      <c r="I45" s="118"/>
      <c r="J45" s="150"/>
      <c r="K45" s="150"/>
      <c r="L45" s="250" t="str">
        <f t="shared" si="4"/>
        <v/>
      </c>
      <c r="M45" s="150"/>
      <c r="N45" s="150"/>
      <c r="O45" s="250" t="str">
        <f t="shared" si="5"/>
        <v/>
      </c>
      <c r="P45" s="172"/>
      <c r="Q45" s="172"/>
      <c r="R45" s="172"/>
      <c r="S45" s="172"/>
      <c r="T45" s="172"/>
    </row>
    <row r="46" spans="1:20" s="173" customFormat="1" ht="34.15" customHeight="1">
      <c r="A46" s="221"/>
      <c r="B46" s="222"/>
      <c r="C46" s="84" t="s">
        <v>88</v>
      </c>
      <c r="D46" s="235" t="str">
        <f>IF(D41="","",(IF(OR(D45&lt;=D36),D45,D36))*(IF(OR(D44&lt;=D39),D44,D39)))</f>
        <v/>
      </c>
      <c r="E46" s="109"/>
      <c r="F46" s="87"/>
      <c r="G46" s="229" t="str">
        <f>IF(G36="","",SUM(G36:G45))</f>
        <v/>
      </c>
      <c r="H46" s="49" t="str">
        <f>IF(H36="","",SUM(H36:H45))</f>
        <v/>
      </c>
      <c r="I46" s="31"/>
      <c r="J46" s="56">
        <f>IF(J35="","",SUM(J35:J45))</f>
        <v>0</v>
      </c>
      <c r="K46" s="56"/>
      <c r="L46" s="251">
        <f>IF(L35="","",SUM(L35:L45))</f>
        <v>0</v>
      </c>
      <c r="M46" s="56" t="str">
        <f>IF(M36="","",SUM(M36:M45))</f>
        <v/>
      </c>
      <c r="N46" s="56"/>
      <c r="O46" s="251" t="str">
        <f>IF(O36="","",SUM(O36:O45))</f>
        <v/>
      </c>
      <c r="P46" s="172"/>
      <c r="Q46" s="172"/>
      <c r="R46" s="172"/>
      <c r="S46" s="172"/>
      <c r="T46" s="172"/>
    </row>
    <row r="47" spans="1:20" ht="34.15" customHeight="1">
      <c r="A47" s="206"/>
      <c r="B47" s="206"/>
      <c r="C47" s="61" t="s">
        <v>89</v>
      </c>
      <c r="D47" s="237" t="str">
        <f>IF(D41="","",(MIN(D46:D46)))</f>
        <v/>
      </c>
      <c r="E47" s="174"/>
      <c r="F47" s="175"/>
      <c r="G47" s="140" t="s">
        <v>58</v>
      </c>
      <c r="H47" s="140" t="s">
        <v>59</v>
      </c>
      <c r="I47" s="31"/>
      <c r="J47" s="330" t="s">
        <v>60</v>
      </c>
      <c r="K47" s="330"/>
      <c r="L47" s="330"/>
      <c r="M47" s="330"/>
      <c r="N47" s="58" t="str">
        <f>IF(J36="","",SUM(J46,M46))</f>
        <v/>
      </c>
      <c r="O47" s="140" t="s">
        <v>61</v>
      </c>
      <c r="P47" s="172"/>
      <c r="Q47" s="172"/>
      <c r="R47" s="172"/>
      <c r="S47" s="172"/>
      <c r="T47" s="172"/>
    </row>
    <row r="48" spans="1:20" ht="31.15" customHeight="1">
      <c r="C48" s="87" t="s">
        <v>62</v>
      </c>
      <c r="D48" s="113"/>
      <c r="G48" s="77"/>
      <c r="H48" s="77"/>
      <c r="I48" s="77"/>
      <c r="J48" s="331" t="s">
        <v>63</v>
      </c>
      <c r="K48" s="331"/>
      <c r="L48" s="331"/>
      <c r="M48" s="331"/>
      <c r="N48" s="268" t="str">
        <f>IF(N47="","",((SUM(O46,L46))/N47))</f>
        <v/>
      </c>
      <c r="O48" s="140" t="s">
        <v>64</v>
      </c>
      <c r="P48" s="172"/>
      <c r="Q48" s="172"/>
      <c r="R48" s="172"/>
      <c r="S48" s="172"/>
      <c r="T48" s="172"/>
    </row>
    <row r="49" spans="1:20" ht="39.75" customHeight="1">
      <c r="A49" s="322"/>
      <c r="B49" s="323"/>
      <c r="C49" s="114"/>
      <c r="F49" s="162"/>
      <c r="G49" s="305" t="s">
        <v>96</v>
      </c>
      <c r="H49" s="305"/>
      <c r="I49"/>
      <c r="J49" s="306" t="s">
        <v>49</v>
      </c>
      <c r="K49" s="307"/>
      <c r="L49" s="307"/>
      <c r="M49" s="307"/>
      <c r="N49" s="307"/>
      <c r="O49" s="307"/>
    </row>
    <row r="50" spans="1:20" ht="60.6" customHeight="1">
      <c r="B50" s="5" t="s">
        <v>105</v>
      </c>
      <c r="C50" s="207" t="s">
        <v>109</v>
      </c>
      <c r="D50" s="196" t="s">
        <v>50</v>
      </c>
      <c r="F50" s="332"/>
      <c r="G50" s="243" t="s">
        <v>141</v>
      </c>
      <c r="H50" s="243" t="s">
        <v>140</v>
      </c>
      <c r="I50" s="162"/>
      <c r="J50" s="163" t="s">
        <v>51</v>
      </c>
      <c r="K50" s="163" t="s">
        <v>52</v>
      </c>
      <c r="L50" s="164" t="s">
        <v>53</v>
      </c>
      <c r="M50" s="163" t="s">
        <v>51</v>
      </c>
      <c r="N50" s="163" t="s">
        <v>52</v>
      </c>
      <c r="O50" s="164" t="s">
        <v>53</v>
      </c>
    </row>
    <row r="51" spans="1:20" s="165" customFormat="1" ht="34.15" customHeight="1">
      <c r="A51" s="91"/>
      <c r="B51" s="217" t="s">
        <v>2</v>
      </c>
      <c r="C51" s="92" t="s">
        <v>76</v>
      </c>
      <c r="D51" s="166">
        <f>D5</f>
        <v>300</v>
      </c>
      <c r="E51" s="198" t="s">
        <v>54</v>
      </c>
      <c r="F51" s="332"/>
      <c r="G51" s="131"/>
      <c r="H51" s="131"/>
      <c r="I51" s="44"/>
      <c r="J51" s="131"/>
      <c r="K51" s="131"/>
      <c r="L51" s="250" t="str">
        <f>IF(J51="","",K51*J51)</f>
        <v/>
      </c>
      <c r="M51" s="149"/>
      <c r="N51" s="149"/>
      <c r="O51" s="250" t="str">
        <f>IF(M51="","",N51*M51)</f>
        <v/>
      </c>
    </row>
    <row r="52" spans="1:20" s="165" customFormat="1" ht="34.15" customHeight="1">
      <c r="A52" s="91"/>
      <c r="B52" s="321" t="s">
        <v>1</v>
      </c>
      <c r="C52" s="92" t="s">
        <v>77</v>
      </c>
      <c r="D52" s="47" t="str">
        <f>N62</f>
        <v/>
      </c>
      <c r="E52" s="167"/>
      <c r="G52" s="150"/>
      <c r="H52" s="150"/>
      <c r="I52" s="117"/>
      <c r="J52" s="150"/>
      <c r="K52" s="150"/>
      <c r="L52" s="250" t="str">
        <f t="shared" ref="L52:L60" si="6">IF(J52="","",K52*J52)</f>
        <v/>
      </c>
      <c r="M52" s="150"/>
      <c r="N52" s="150"/>
      <c r="O52" s="250" t="str">
        <f t="shared" ref="O52:O60" si="7">IF(M52="","",N52*M52)</f>
        <v/>
      </c>
    </row>
    <row r="53" spans="1:20" s="165" customFormat="1" ht="34.15" customHeight="1">
      <c r="A53" s="91"/>
      <c r="B53" s="321"/>
      <c r="C53" s="92" t="s">
        <v>78</v>
      </c>
      <c r="D53" s="47" t="str">
        <f>IF(N62="","",(N63))</f>
        <v/>
      </c>
      <c r="E53" s="167"/>
      <c r="G53" s="150"/>
      <c r="H53" s="150"/>
      <c r="I53" s="117"/>
      <c r="J53" s="150"/>
      <c r="K53" s="150"/>
      <c r="L53" s="250" t="str">
        <f t="shared" si="6"/>
        <v/>
      </c>
      <c r="M53" s="150"/>
      <c r="N53" s="150"/>
      <c r="O53" s="250" t="str">
        <f t="shared" si="7"/>
        <v/>
      </c>
    </row>
    <row r="54" spans="1:20" ht="34.15" customHeight="1">
      <c r="A54" s="77"/>
      <c r="B54" s="218"/>
      <c r="C54" s="98" t="s">
        <v>0</v>
      </c>
      <c r="D54" s="234" t="str">
        <f>IF(D56="","",(D52*D53))</f>
        <v/>
      </c>
      <c r="E54" s="168"/>
      <c r="F54" s="165"/>
      <c r="G54" s="150"/>
      <c r="H54" s="150"/>
      <c r="I54" s="117"/>
      <c r="J54" s="150"/>
      <c r="K54" s="150"/>
      <c r="L54" s="250" t="str">
        <f t="shared" si="6"/>
        <v/>
      </c>
      <c r="M54" s="150"/>
      <c r="N54" s="150"/>
      <c r="O54" s="250" t="str">
        <f t="shared" si="7"/>
        <v/>
      </c>
    </row>
    <row r="55" spans="1:20" ht="34.15" customHeight="1">
      <c r="A55" s="77"/>
      <c r="B55" s="316" t="s">
        <v>83</v>
      </c>
      <c r="C55" s="92" t="s">
        <v>79</v>
      </c>
      <c r="D55" s="47" t="str">
        <f>IF(D56="","",H61)</f>
        <v/>
      </c>
      <c r="E55" s="167"/>
      <c r="F55" s="165"/>
      <c r="G55" s="150"/>
      <c r="H55" s="150"/>
      <c r="I55" s="117"/>
      <c r="J55" s="150"/>
      <c r="K55" s="150"/>
      <c r="L55" s="250" t="str">
        <f t="shared" si="6"/>
        <v/>
      </c>
      <c r="M55" s="150"/>
      <c r="N55" s="150"/>
      <c r="O55" s="250" t="str">
        <f t="shared" si="7"/>
        <v/>
      </c>
    </row>
    <row r="56" spans="1:20" ht="34.15" customHeight="1">
      <c r="A56" s="77"/>
      <c r="B56" s="316"/>
      <c r="C56" s="92" t="s">
        <v>125</v>
      </c>
      <c r="D56" s="148"/>
      <c r="E56" s="169"/>
      <c r="G56" s="150"/>
      <c r="H56" s="150"/>
      <c r="I56" s="117"/>
      <c r="J56" s="150"/>
      <c r="K56" s="150"/>
      <c r="L56" s="250" t="str">
        <f t="shared" si="6"/>
        <v/>
      </c>
      <c r="M56" s="150"/>
      <c r="N56" s="150"/>
      <c r="O56" s="250" t="str">
        <f t="shared" si="7"/>
        <v/>
      </c>
    </row>
    <row r="57" spans="1:20" ht="34.15" customHeight="1">
      <c r="A57" s="77"/>
      <c r="B57" s="316"/>
      <c r="C57" s="101" t="s">
        <v>81</v>
      </c>
      <c r="D57" s="80" t="str">
        <f>IF(D56="","",G61)</f>
        <v/>
      </c>
      <c r="E57" s="170"/>
      <c r="G57" s="150"/>
      <c r="H57" s="150"/>
      <c r="I57" s="117"/>
      <c r="J57" s="150"/>
      <c r="K57" s="150"/>
      <c r="L57" s="250" t="str">
        <f t="shared" si="6"/>
        <v/>
      </c>
      <c r="M57" s="150"/>
      <c r="N57" s="150"/>
      <c r="O57" s="250" t="str">
        <f t="shared" si="7"/>
        <v/>
      </c>
    </row>
    <row r="58" spans="1:20" ht="34.15" customHeight="1">
      <c r="A58" s="219"/>
      <c r="B58" s="219"/>
      <c r="C58" s="223" t="s">
        <v>55</v>
      </c>
      <c r="D58" s="47" t="str">
        <f>IF(D55="","",(IF(D56*D55&lt;D54,"mniejsza",IF(D56*D55=D54,"równa","większa"))))</f>
        <v/>
      </c>
      <c r="E58" s="171"/>
      <c r="F58" s="171"/>
      <c r="G58" s="149"/>
      <c r="H58" s="149"/>
      <c r="I58" s="116"/>
      <c r="J58" s="149"/>
      <c r="K58" s="149"/>
      <c r="L58" s="250" t="str">
        <f t="shared" si="6"/>
        <v/>
      </c>
      <c r="M58" s="149"/>
      <c r="N58" s="149"/>
      <c r="O58" s="250" t="str">
        <f t="shared" si="7"/>
        <v/>
      </c>
    </row>
    <row r="59" spans="1:20" ht="34.15" customHeight="1">
      <c r="A59" s="206"/>
      <c r="B59" s="220"/>
      <c r="C59" s="224" t="s">
        <v>56</v>
      </c>
      <c r="D59" s="234" t="str">
        <f>IF(D56="","",(D55*D56))</f>
        <v/>
      </c>
      <c r="E59" s="104"/>
      <c r="F59" s="104"/>
      <c r="G59" s="151"/>
      <c r="H59" s="151"/>
      <c r="I59" s="118"/>
      <c r="J59" s="151"/>
      <c r="K59" s="151"/>
      <c r="L59" s="250" t="str">
        <f t="shared" si="6"/>
        <v/>
      </c>
      <c r="M59" s="151"/>
      <c r="N59" s="151"/>
      <c r="O59" s="250" t="str">
        <f t="shared" si="7"/>
        <v/>
      </c>
    </row>
    <row r="60" spans="1:20" ht="34.15" customHeight="1">
      <c r="A60" s="206"/>
      <c r="B60" s="220"/>
      <c r="C60" s="224" t="s">
        <v>57</v>
      </c>
      <c r="D60" s="235" t="str">
        <f>IF(D56="","",(D57/D59))</f>
        <v/>
      </c>
      <c r="E60" s="107"/>
      <c r="F60" s="107"/>
      <c r="G60" s="150"/>
      <c r="H60" s="150"/>
      <c r="I60" s="118"/>
      <c r="J60" s="150"/>
      <c r="K60" s="150"/>
      <c r="L60" s="250" t="str">
        <f t="shared" si="6"/>
        <v/>
      </c>
      <c r="M60" s="150"/>
      <c r="N60" s="150"/>
      <c r="O60" s="250" t="str">
        <f t="shared" si="7"/>
        <v/>
      </c>
      <c r="P60" s="172"/>
      <c r="Q60" s="172"/>
      <c r="R60" s="172"/>
      <c r="S60" s="172"/>
      <c r="T60" s="172"/>
    </row>
    <row r="61" spans="1:20" s="173" customFormat="1" ht="34.15" customHeight="1">
      <c r="A61" s="221"/>
      <c r="B61" s="222"/>
      <c r="C61" s="84" t="s">
        <v>88</v>
      </c>
      <c r="D61" s="235" t="str">
        <f>IF(D56="","",(IF(OR(D60&lt;=D51),D60,D51))*(IF(OR(D59&lt;=D54),D59,D54)))</f>
        <v/>
      </c>
      <c r="E61" s="109"/>
      <c r="F61" s="87"/>
      <c r="G61" s="229" t="str">
        <f>IF(G51="","",SUM(G51:G60))</f>
        <v/>
      </c>
      <c r="H61" s="49" t="str">
        <f>IF(H51="","",SUM(H51:H60))</f>
        <v/>
      </c>
      <c r="I61" s="31"/>
      <c r="J61" s="56">
        <f>IF(J50="","",SUM(J50:J60))</f>
        <v>0</v>
      </c>
      <c r="K61" s="56"/>
      <c r="L61" s="251">
        <f>IF(L50="","",SUM(L50:L60))</f>
        <v>0</v>
      </c>
      <c r="M61" s="56" t="str">
        <f>IF(M51="","",SUM(M51:M60))</f>
        <v/>
      </c>
      <c r="N61" s="56"/>
      <c r="O61" s="251" t="str">
        <f>IF(O51="","",SUM(O51:O60))</f>
        <v/>
      </c>
      <c r="P61" s="172"/>
      <c r="Q61" s="172"/>
      <c r="R61" s="172"/>
      <c r="S61" s="172"/>
      <c r="T61" s="172"/>
    </row>
    <row r="62" spans="1:20" ht="34.15" customHeight="1">
      <c r="A62" s="206"/>
      <c r="B62" s="206"/>
      <c r="C62" s="61" t="s">
        <v>89</v>
      </c>
      <c r="D62" s="237" t="str">
        <f>IF(D56="","",(MIN(D61:D61)))</f>
        <v/>
      </c>
      <c r="E62" s="174"/>
      <c r="F62" s="175"/>
      <c r="G62" s="140" t="s">
        <v>58</v>
      </c>
      <c r="H62" s="140" t="s">
        <v>59</v>
      </c>
      <c r="I62" s="31"/>
      <c r="J62" s="330" t="s">
        <v>60</v>
      </c>
      <c r="K62" s="330"/>
      <c r="L62" s="330"/>
      <c r="M62" s="330"/>
      <c r="N62" s="58" t="str">
        <f>IF(J51="","",SUM(J61,M61))</f>
        <v/>
      </c>
      <c r="O62" s="140" t="s">
        <v>61</v>
      </c>
      <c r="P62" s="172"/>
      <c r="Q62" s="172"/>
      <c r="R62" s="172"/>
      <c r="S62" s="172"/>
      <c r="T62" s="172"/>
    </row>
    <row r="63" spans="1:20" ht="31.15" customHeight="1">
      <c r="C63" s="112" t="s">
        <v>62</v>
      </c>
      <c r="D63" s="113"/>
      <c r="G63" s="77"/>
      <c r="H63" s="77"/>
      <c r="I63" s="77"/>
      <c r="J63" s="331" t="s">
        <v>63</v>
      </c>
      <c r="K63" s="331"/>
      <c r="L63" s="331"/>
      <c r="M63" s="331"/>
      <c r="N63" s="268" t="str">
        <f>IF(N62="","",((SUM(O61,L61))/N62))</f>
        <v/>
      </c>
      <c r="O63" s="140" t="s">
        <v>64</v>
      </c>
      <c r="P63" s="172"/>
      <c r="Q63" s="172"/>
      <c r="R63" s="172"/>
      <c r="S63" s="172"/>
      <c r="T63" s="172"/>
    </row>
    <row r="64" spans="1:20" ht="18.75">
      <c r="A64" s="327" t="s">
        <v>158</v>
      </c>
      <c r="B64" s="327"/>
      <c r="G64" s="176"/>
    </row>
    <row r="65" spans="1:14" ht="18.75">
      <c r="A65" s="177"/>
      <c r="B65" s="314" t="s">
        <v>15</v>
      </c>
      <c r="C65" s="314"/>
      <c r="D65" s="314"/>
      <c r="E65" s="314"/>
      <c r="F65" s="314"/>
      <c r="G65" s="314"/>
      <c r="I65" s="178"/>
    </row>
    <row r="66" spans="1:14" s="162" customFormat="1" ht="79.900000000000006" customHeight="1">
      <c r="A66" s="179" t="s">
        <v>9</v>
      </c>
      <c r="B66" s="179" t="s">
        <v>7</v>
      </c>
      <c r="C66" s="179" t="s">
        <v>8</v>
      </c>
      <c r="D66" s="179" t="s">
        <v>10</v>
      </c>
      <c r="E66" s="179" t="s">
        <v>11</v>
      </c>
      <c r="F66" s="179" t="s">
        <v>12</v>
      </c>
      <c r="G66" s="179" t="s">
        <v>13</v>
      </c>
      <c r="I66" s="301" t="s">
        <v>111</v>
      </c>
      <c r="J66" s="301"/>
      <c r="K66" s="301"/>
      <c r="L66" s="193"/>
      <c r="M66" s="193"/>
      <c r="N66" s="3"/>
    </row>
    <row r="67" spans="1:14" s="161" customFormat="1" ht="11.25">
      <c r="A67" s="179"/>
      <c r="B67" s="179">
        <v>1</v>
      </c>
      <c r="C67" s="179">
        <v>2</v>
      </c>
      <c r="D67" s="179">
        <v>3</v>
      </c>
      <c r="E67" s="179">
        <v>4</v>
      </c>
      <c r="F67" s="179">
        <v>5</v>
      </c>
      <c r="G67" s="179">
        <v>6</v>
      </c>
      <c r="I67" s="39"/>
      <c r="J67" s="39"/>
      <c r="K67" s="39"/>
      <c r="L67" s="39"/>
      <c r="M67" s="7"/>
      <c r="N67" s="7"/>
    </row>
    <row r="68" spans="1:14" s="193" customFormat="1" ht="97.9" customHeight="1">
      <c r="A68" s="190">
        <v>1</v>
      </c>
      <c r="B68" s="244" t="s">
        <v>148</v>
      </c>
      <c r="C68" s="191" t="str">
        <f>D7</f>
        <v/>
      </c>
      <c r="D68" s="245" t="s">
        <v>139</v>
      </c>
      <c r="E68" s="191" t="str">
        <f>D6</f>
        <v/>
      </c>
      <c r="F68" s="192">
        <f>D5</f>
        <v>300</v>
      </c>
      <c r="G68" s="189" t="str">
        <f>D17</f>
        <v/>
      </c>
      <c r="I68" s="185" t="str">
        <f>IF(D17="","",(IF($D$12="Tak",(G68/1.08))))</f>
        <v/>
      </c>
      <c r="J68" s="186"/>
      <c r="K68" s="186"/>
    </row>
    <row r="69" spans="1:14" s="193" customFormat="1" ht="97.9" customHeight="1">
      <c r="A69" s="190">
        <v>2</v>
      </c>
      <c r="B69" s="244" t="s">
        <v>150</v>
      </c>
      <c r="C69" s="191" t="str">
        <f>D23</f>
        <v/>
      </c>
      <c r="D69" s="245" t="s">
        <v>139</v>
      </c>
      <c r="E69" s="191" t="str">
        <f>D22</f>
        <v/>
      </c>
      <c r="F69" s="192">
        <f>D5</f>
        <v>300</v>
      </c>
      <c r="G69" s="189" t="str">
        <f>D32</f>
        <v/>
      </c>
      <c r="I69" s="185" t="str">
        <f>IF(D32="","",(IF($D$12="Tak",(G69/1.08))))</f>
        <v/>
      </c>
      <c r="J69" s="186"/>
      <c r="K69" s="186"/>
    </row>
    <row r="70" spans="1:14" s="193" customFormat="1" ht="97.9" customHeight="1">
      <c r="A70" s="190">
        <v>3</v>
      </c>
      <c r="B70" s="244" t="s">
        <v>151</v>
      </c>
      <c r="C70" s="191" t="str">
        <f>D38</f>
        <v/>
      </c>
      <c r="D70" s="245" t="s">
        <v>139</v>
      </c>
      <c r="E70" s="191" t="str">
        <f>D37</f>
        <v/>
      </c>
      <c r="F70" s="192">
        <f>D5</f>
        <v>300</v>
      </c>
      <c r="G70" s="189" t="str">
        <f>D47</f>
        <v/>
      </c>
      <c r="I70" s="185" t="str">
        <f>IF(D47="","",(IF($D$12="Tak",(G70/1.08))))</f>
        <v/>
      </c>
      <c r="J70" s="186"/>
      <c r="K70" s="186"/>
    </row>
    <row r="71" spans="1:14" s="193" customFormat="1" ht="97.9" customHeight="1">
      <c r="A71" s="190">
        <v>5</v>
      </c>
      <c r="B71" s="244" t="s">
        <v>152</v>
      </c>
      <c r="C71" s="191" t="str">
        <f>D53</f>
        <v/>
      </c>
      <c r="D71" s="245" t="s">
        <v>139</v>
      </c>
      <c r="E71" s="191" t="str">
        <f>D52</f>
        <v/>
      </c>
      <c r="F71" s="192">
        <f>D5</f>
        <v>300</v>
      </c>
      <c r="G71" s="189" t="str">
        <f>D62</f>
        <v/>
      </c>
      <c r="I71" s="185" t="str">
        <f>IF(D62="","",(IF($D$12="Tak",(G71/1.08))))</f>
        <v/>
      </c>
      <c r="J71" s="186"/>
      <c r="K71" s="186"/>
    </row>
    <row r="72" spans="1:14" s="194" customFormat="1" ht="24" customHeight="1">
      <c r="G72" s="189">
        <f>SUM(G68:G71)</f>
        <v>0</v>
      </c>
      <c r="I72" s="185">
        <f>SUM(I68:I71)</f>
        <v>0</v>
      </c>
    </row>
  </sheetData>
  <sheetProtection password="8DE1" sheet="1" objects="1" scenarios="1" formatCells="0" formatColumns="0" formatRows="0" insertColumns="0" insertRows="0" insertHyperlinks="0" deleteColumns="0" deleteRows="0" sort="0" autoFilter="0" pivotTables="0"/>
  <protectedRanges>
    <protectedRange sqref="G21:H30" name="Rozstęp21"/>
    <protectedRange sqref="D5" name="Rozstęp2_1"/>
    <protectedRange sqref="C3" name="Rozstęp1_2"/>
    <protectedRange sqref="D12" name="Rozstęp3_1_3_1"/>
    <protectedRange sqref="D10" name="Rozstęp4"/>
    <protectedRange sqref="G5:H15" name="Rozstęp5"/>
    <protectedRange sqref="J5:K15" name="Rozstęp6"/>
    <protectedRange sqref="M5:N15" name="Rozstęp7"/>
    <protectedRange sqref="D26" name="Rozstęp8"/>
    <protectedRange sqref="J21:K30" name="Rozstęp10"/>
    <protectedRange sqref="M21:N30" name="Rozstęp11"/>
    <protectedRange sqref="D26" name="Rozstęp12"/>
    <protectedRange sqref="D41" name="Rozstęp13"/>
    <protectedRange sqref="G36:H45" name="Rozstęp14"/>
    <protectedRange sqref="J36:K45" name="Rozstęp15"/>
    <protectedRange sqref="M36:N45" name="Rozstęp16"/>
    <protectedRange sqref="D56" name="Rozstęp17"/>
    <protectedRange sqref="G51:H60" name="Rozstęp18"/>
    <protectedRange sqref="J51:K60" name="Rozstęp19"/>
    <protectedRange sqref="M51:N60" name="Rozstęp20"/>
  </protectedRanges>
  <mergeCells count="38">
    <mergeCell ref="I66:K66"/>
    <mergeCell ref="J47:M47"/>
    <mergeCell ref="J48:M48"/>
    <mergeCell ref="B65:G65"/>
    <mergeCell ref="A34:B34"/>
    <mergeCell ref="G34:H34"/>
    <mergeCell ref="J34:O34"/>
    <mergeCell ref="F35:F36"/>
    <mergeCell ref="B37:B38"/>
    <mergeCell ref="B40:B42"/>
    <mergeCell ref="B55:B57"/>
    <mergeCell ref="J62:M62"/>
    <mergeCell ref="J63:M63"/>
    <mergeCell ref="A64:B64"/>
    <mergeCell ref="A49:B49"/>
    <mergeCell ref="G49:H49"/>
    <mergeCell ref="F20:F21"/>
    <mergeCell ref="B22:B23"/>
    <mergeCell ref="B25:B27"/>
    <mergeCell ref="J32:M32"/>
    <mergeCell ref="A1:B1"/>
    <mergeCell ref="J19:O19"/>
    <mergeCell ref="J49:O49"/>
    <mergeCell ref="F50:F51"/>
    <mergeCell ref="B52:B53"/>
    <mergeCell ref="J33:M33"/>
    <mergeCell ref="A2:F2"/>
    <mergeCell ref="G2:N2"/>
    <mergeCell ref="A3:B3"/>
    <mergeCell ref="G3:H3"/>
    <mergeCell ref="J3:O3"/>
    <mergeCell ref="F3:F5"/>
    <mergeCell ref="B6:B7"/>
    <mergeCell ref="B9:B11"/>
    <mergeCell ref="J17:M17"/>
    <mergeCell ref="J18:M18"/>
    <mergeCell ref="A19:B19"/>
    <mergeCell ref="G19:H19"/>
  </mergeCells>
  <conditionalFormatting sqref="I68:I71">
    <cfRule type="expression" dxfId="11" priority="5">
      <formula>$D$12="Nie"</formula>
    </cfRule>
    <cfRule type="expression" dxfId="10" priority="7">
      <formula>$D$12="Tak"</formula>
    </cfRule>
  </conditionalFormatting>
  <conditionalFormatting sqref="G72">
    <cfRule type="expression" dxfId="9" priority="4">
      <formula>$D$12="Tak"</formula>
    </cfRule>
  </conditionalFormatting>
  <conditionalFormatting sqref="I72">
    <cfRule type="expression" dxfId="8" priority="2">
      <formula>$D$12="Nie"</formula>
    </cfRule>
    <cfRule type="expression" dxfId="7" priority="3">
      <formula>$D$12="Tak"</formula>
    </cfRule>
  </conditionalFormatting>
  <conditionalFormatting sqref="G68:G71">
    <cfRule type="expression" dxfId="6" priority="1">
      <formula>$D$12="Tak"</formula>
    </cfRule>
  </conditionalFormatting>
  <dataValidations count="2">
    <dataValidation type="list" allowBlank="1" showInputMessage="1" showErrorMessage="1" sqref="D5">
      <formula1>"300,200,100"</formula1>
    </dataValidation>
    <dataValidation type="list" allowBlank="1" showInputMessage="1" showErrorMessage="1" sqref="D12">
      <formula1>"Tak,Nie"</formula1>
    </dataValidation>
  </dataValidations>
  <pageMargins left="0.7" right="0.7" top="0.75" bottom="0.75" header="0.3" footer="0.3"/>
  <pageSetup paperSize="9" scale="39" orientation="landscape" r:id="rId1"/>
  <rowBreaks count="2" manualBreakCount="2">
    <brk id="33" max="14" man="1"/>
    <brk id="63" max="14" man="1"/>
  </rowBreaks>
  <ignoredErrors>
    <ignoredError sqref="I7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theme="5" tint="-0.249977111117893"/>
  </sheetPr>
  <dimension ref="A1:T88"/>
  <sheetViews>
    <sheetView view="pageBreakPreview" zoomScale="66" zoomScaleNormal="66" zoomScaleSheetLayoutView="66" workbookViewId="0">
      <selection activeCell="C3" sqref="C3"/>
    </sheetView>
  </sheetViews>
  <sheetFormatPr defaultColWidth="8.85546875" defaultRowHeight="15"/>
  <cols>
    <col min="1" max="1" width="5.85546875" style="87" customWidth="1"/>
    <col min="2" max="2" width="21.28515625" style="87" customWidth="1"/>
    <col min="3" max="3" width="65.7109375" style="87" customWidth="1"/>
    <col min="4" max="4" width="20.42578125" style="87" customWidth="1"/>
    <col min="5" max="5" width="18.140625" style="87" customWidth="1"/>
    <col min="6" max="6" width="16.42578125" style="87" customWidth="1"/>
    <col min="7" max="7" width="22.7109375" style="87" customWidth="1"/>
    <col min="8" max="8" width="16.7109375" style="87" customWidth="1"/>
    <col min="9" max="9" width="22.7109375" style="87" customWidth="1"/>
    <col min="10" max="10" width="12.42578125" style="87" customWidth="1"/>
    <col min="11" max="11" width="16.28515625" style="87" customWidth="1"/>
    <col min="12" max="12" width="14.7109375" style="87" customWidth="1"/>
    <col min="13" max="13" width="12.7109375" style="87" customWidth="1"/>
    <col min="14" max="14" width="15.28515625" style="87" customWidth="1"/>
    <col min="15" max="15" width="14.5703125" style="87" customWidth="1"/>
    <col min="16" max="16384" width="8.85546875" style="87"/>
  </cols>
  <sheetData>
    <row r="1" spans="1:20" ht="18.75">
      <c r="A1" s="327" t="s">
        <v>159</v>
      </c>
      <c r="B1" s="327"/>
    </row>
    <row r="2" spans="1:20" ht="24.75" customHeight="1">
      <c r="A2" s="312" t="s">
        <v>102</v>
      </c>
      <c r="B2" s="312"/>
      <c r="C2" s="312"/>
      <c r="D2" s="312"/>
      <c r="E2" s="312"/>
      <c r="F2" s="312"/>
      <c r="G2" s="304" t="s">
        <v>95</v>
      </c>
      <c r="H2" s="304"/>
      <c r="I2" s="304"/>
      <c r="J2" s="304"/>
      <c r="K2" s="304"/>
      <c r="L2" s="304"/>
      <c r="M2" s="304"/>
      <c r="N2" s="304"/>
    </row>
    <row r="3" spans="1:20" customFormat="1" ht="39.75" customHeight="1">
      <c r="A3" s="310" t="s">
        <v>48</v>
      </c>
      <c r="B3" s="311"/>
      <c r="C3" s="271" t="s">
        <v>98</v>
      </c>
      <c r="F3" s="315" t="s">
        <v>101</v>
      </c>
      <c r="G3" s="305" t="s">
        <v>96</v>
      </c>
      <c r="H3" s="305"/>
      <c r="J3" s="306" t="s">
        <v>49</v>
      </c>
      <c r="K3" s="307"/>
      <c r="L3" s="307"/>
      <c r="M3" s="307"/>
      <c r="N3" s="307"/>
      <c r="O3" s="307"/>
    </row>
    <row r="4" spans="1:20" customFormat="1" ht="60.6" customHeight="1">
      <c r="A4" s="4"/>
      <c r="B4" s="5" t="s">
        <v>105</v>
      </c>
      <c r="C4" s="247" t="s">
        <v>104</v>
      </c>
      <c r="D4" s="60" t="s">
        <v>50</v>
      </c>
      <c r="F4" s="315"/>
      <c r="G4" s="243" t="s">
        <v>141</v>
      </c>
      <c r="H4" s="243" t="s">
        <v>140</v>
      </c>
      <c r="I4" s="3"/>
      <c r="J4" s="8" t="s">
        <v>51</v>
      </c>
      <c r="K4" s="8" t="s">
        <v>52</v>
      </c>
      <c r="L4" s="9" t="s">
        <v>53</v>
      </c>
      <c r="M4" s="8" t="s">
        <v>51</v>
      </c>
      <c r="N4" s="8" t="s">
        <v>52</v>
      </c>
      <c r="O4" s="9" t="s">
        <v>53</v>
      </c>
    </row>
    <row r="5" spans="1:20" s="2" customFormat="1" ht="34.15" customHeight="1">
      <c r="A5" s="124"/>
      <c r="B5" s="126" t="s">
        <v>2</v>
      </c>
      <c r="C5" s="130" t="s">
        <v>97</v>
      </c>
      <c r="D5" s="134">
        <v>300</v>
      </c>
      <c r="E5" s="136" t="s">
        <v>54</v>
      </c>
      <c r="F5" s="315"/>
      <c r="G5" s="131"/>
      <c r="H5" s="131"/>
      <c r="I5" s="44"/>
      <c r="J5" s="131"/>
      <c r="K5" s="131"/>
      <c r="L5" s="250" t="str">
        <f>IF(J5="","",K5*J5)</f>
        <v/>
      </c>
      <c r="M5" s="131"/>
      <c r="N5" s="131"/>
      <c r="O5" s="250" t="str">
        <f>IF(M5="","",N5*M5)</f>
        <v/>
      </c>
    </row>
    <row r="6" spans="1:20" s="2" customFormat="1" ht="34.15" customHeight="1">
      <c r="A6" s="124"/>
      <c r="B6" s="309" t="s">
        <v>1</v>
      </c>
      <c r="C6" s="127" t="s">
        <v>92</v>
      </c>
      <c r="D6" s="47" t="str">
        <f>N17</f>
        <v/>
      </c>
      <c r="E6" s="21"/>
      <c r="G6" s="132"/>
      <c r="H6" s="132"/>
      <c r="I6" s="45"/>
      <c r="J6" s="132"/>
      <c r="K6" s="132"/>
      <c r="L6" s="250" t="str">
        <f t="shared" ref="L6:L15" si="0">IF(J6="","",K6*J6)</f>
        <v/>
      </c>
      <c r="M6" s="132"/>
      <c r="N6" s="132"/>
      <c r="O6" s="250" t="str">
        <f t="shared" ref="O6:O15" si="1">IF(M6="","",N6*M6)</f>
        <v/>
      </c>
    </row>
    <row r="7" spans="1:20" s="2" customFormat="1" ht="34.15" customHeight="1">
      <c r="A7" s="124"/>
      <c r="B7" s="309"/>
      <c r="C7" s="127" t="s">
        <v>99</v>
      </c>
      <c r="D7" s="47" t="str">
        <f>IF(N17="","",(N18))</f>
        <v/>
      </c>
      <c r="E7" s="21"/>
      <c r="G7" s="132"/>
      <c r="H7" s="132"/>
      <c r="I7" s="46"/>
      <c r="J7" s="132"/>
      <c r="K7" s="132"/>
      <c r="L7" s="250" t="str">
        <f t="shared" si="0"/>
        <v/>
      </c>
      <c r="M7" s="132"/>
      <c r="N7" s="132"/>
      <c r="O7" s="250" t="str">
        <f t="shared" si="1"/>
        <v/>
      </c>
    </row>
    <row r="8" spans="1:20" customFormat="1" ht="34.15" customHeight="1">
      <c r="A8" s="4"/>
      <c r="B8" s="128"/>
      <c r="C8" s="22" t="s">
        <v>0</v>
      </c>
      <c r="D8" s="234" t="str">
        <f>IF(D7="","",(D6*D7))</f>
        <v/>
      </c>
      <c r="E8" s="23"/>
      <c r="F8" s="2"/>
      <c r="G8" s="132"/>
      <c r="H8" s="132"/>
      <c r="I8" s="46"/>
      <c r="J8" s="132"/>
      <c r="K8" s="132"/>
      <c r="L8" s="250" t="str">
        <f t="shared" si="0"/>
        <v/>
      </c>
      <c r="M8" s="132"/>
      <c r="N8" s="132"/>
      <c r="O8" s="250" t="str">
        <f t="shared" si="1"/>
        <v/>
      </c>
    </row>
    <row r="9" spans="1:20" customFormat="1" ht="34.15" customHeight="1" thickBot="1">
      <c r="A9" s="4"/>
      <c r="B9" s="309" t="s">
        <v>106</v>
      </c>
      <c r="C9" s="129" t="s">
        <v>93</v>
      </c>
      <c r="D9" s="47" t="str">
        <f>IF(D10="","",H16)</f>
        <v/>
      </c>
      <c r="E9" s="50"/>
      <c r="F9" s="2"/>
      <c r="G9" s="132"/>
      <c r="H9" s="132"/>
      <c r="I9" s="46"/>
      <c r="J9" s="132"/>
      <c r="K9" s="132"/>
      <c r="L9" s="250" t="str">
        <f t="shared" si="0"/>
        <v/>
      </c>
      <c r="M9" s="132"/>
      <c r="N9" s="132"/>
      <c r="O9" s="250" t="str">
        <f t="shared" si="1"/>
        <v/>
      </c>
    </row>
    <row r="10" spans="1:20" customFormat="1" ht="34.15" customHeight="1" thickBot="1">
      <c r="A10" s="4"/>
      <c r="B10" s="309"/>
      <c r="C10" s="130" t="s">
        <v>94</v>
      </c>
      <c r="D10" s="135"/>
      <c r="E10" s="137"/>
      <c r="G10" s="132"/>
      <c r="H10" s="132"/>
      <c r="I10" s="46"/>
      <c r="J10" s="132"/>
      <c r="K10" s="132"/>
      <c r="L10" s="250" t="str">
        <f t="shared" si="0"/>
        <v/>
      </c>
      <c r="M10" s="132"/>
      <c r="N10" s="132"/>
      <c r="O10" s="250" t="str">
        <f t="shared" si="1"/>
        <v/>
      </c>
    </row>
    <row r="11" spans="1:20" customFormat="1" ht="34.15" customHeight="1">
      <c r="A11" s="4"/>
      <c r="B11" s="309"/>
      <c r="C11" s="127" t="s">
        <v>100</v>
      </c>
      <c r="D11" s="228" t="str">
        <f>IF(D10="","",G16)</f>
        <v/>
      </c>
      <c r="E11" s="24"/>
      <c r="G11" s="246"/>
      <c r="H11" s="132"/>
      <c r="I11" s="45"/>
      <c r="J11" s="132"/>
      <c r="K11" s="132"/>
      <c r="L11" s="250" t="str">
        <f t="shared" si="0"/>
        <v/>
      </c>
      <c r="M11" s="132"/>
      <c r="N11" s="132"/>
      <c r="O11" s="250" t="str">
        <f t="shared" si="1"/>
        <v/>
      </c>
    </row>
    <row r="12" spans="1:20" customFormat="1" ht="34.15" customHeight="1">
      <c r="A12" s="208"/>
      <c r="B12" s="208"/>
      <c r="C12" s="139" t="s">
        <v>82</v>
      </c>
      <c r="D12" s="134" t="s">
        <v>178</v>
      </c>
      <c r="E12" s="138" t="s">
        <v>54</v>
      </c>
      <c r="F12" s="25"/>
      <c r="G12" s="133"/>
      <c r="H12" s="133"/>
      <c r="I12" s="45"/>
      <c r="J12" s="133"/>
      <c r="K12" s="133"/>
      <c r="L12" s="250" t="str">
        <f t="shared" si="0"/>
        <v/>
      </c>
      <c r="M12" s="133"/>
      <c r="N12" s="133"/>
      <c r="O12" s="250" t="str">
        <f t="shared" si="1"/>
        <v/>
      </c>
    </row>
    <row r="13" spans="1:20" customFormat="1" ht="34.15" customHeight="1">
      <c r="A13" s="209"/>
      <c r="B13" s="209"/>
      <c r="C13" s="215" t="s">
        <v>55</v>
      </c>
      <c r="D13" s="47" t="str">
        <f>IF(D10="","",(IF(D9*D10&lt;D8,"mniejsza",IF(D9*D10=D8,"równa","większa"))))</f>
        <v/>
      </c>
      <c r="E13" s="51"/>
      <c r="F13" s="27"/>
      <c r="G13" s="131"/>
      <c r="H13" s="131"/>
      <c r="I13" s="44"/>
      <c r="J13" s="131"/>
      <c r="K13" s="131"/>
      <c r="L13" s="250" t="str">
        <f t="shared" si="0"/>
        <v/>
      </c>
      <c r="M13" s="131"/>
      <c r="N13" s="131"/>
      <c r="O13" s="250" t="str">
        <f t="shared" si="1"/>
        <v/>
      </c>
    </row>
    <row r="14" spans="1:20" customFormat="1" ht="34.15" customHeight="1">
      <c r="A14" s="210"/>
      <c r="B14" s="211"/>
      <c r="C14" s="216" t="s">
        <v>56</v>
      </c>
      <c r="D14" s="234" t="str">
        <f>IF(D10="","",(D9*D10))</f>
        <v/>
      </c>
      <c r="E14" s="52"/>
      <c r="F14" s="28"/>
      <c r="G14" s="131"/>
      <c r="H14" s="131"/>
      <c r="I14" s="44"/>
      <c r="J14" s="131"/>
      <c r="K14" s="131"/>
      <c r="L14" s="250" t="str">
        <f t="shared" si="0"/>
        <v/>
      </c>
      <c r="M14" s="131"/>
      <c r="N14" s="131"/>
      <c r="O14" s="250" t="str">
        <f t="shared" si="1"/>
        <v/>
      </c>
    </row>
    <row r="15" spans="1:20" customFormat="1" ht="34.15" customHeight="1">
      <c r="A15" s="210"/>
      <c r="B15" s="211"/>
      <c r="C15" s="216" t="s">
        <v>57</v>
      </c>
      <c r="D15" s="235" t="str">
        <f>IF(D10="","",(D11/D14))</f>
        <v/>
      </c>
      <c r="E15" s="53"/>
      <c r="F15" s="29"/>
      <c r="G15" s="132"/>
      <c r="H15" s="132"/>
      <c r="I15" s="44"/>
      <c r="J15" s="132"/>
      <c r="K15" s="132"/>
      <c r="L15" s="250" t="str">
        <f t="shared" si="0"/>
        <v/>
      </c>
      <c r="M15" s="132"/>
      <c r="N15" s="132"/>
      <c r="O15" s="250" t="str">
        <f t="shared" si="1"/>
        <v/>
      </c>
      <c r="P15" s="30"/>
      <c r="Q15" s="30"/>
      <c r="R15" s="30"/>
      <c r="S15" s="30"/>
      <c r="T15" s="30"/>
    </row>
    <row r="16" spans="1:20" s="1" customFormat="1" ht="34.15" customHeight="1">
      <c r="A16" s="212"/>
      <c r="B16" s="213"/>
      <c r="C16" s="43" t="s">
        <v>88</v>
      </c>
      <c r="D16" s="235" t="str">
        <f>IF(D10="","",(IF(OR(D15&lt;=D5),D15,D5))*(IF(OR(D14&lt;=D8),D14,D8)))</f>
        <v/>
      </c>
      <c r="E16" s="54"/>
      <c r="F16"/>
      <c r="G16" s="229" t="str">
        <f>IF(G5="","",SUM(G5:G15))</f>
        <v/>
      </c>
      <c r="H16" s="49" t="str">
        <f>IF(H5="","",SUM(H5:H15))</f>
        <v/>
      </c>
      <c r="I16" s="31"/>
      <c r="J16" s="56" t="str">
        <f>IF(J5="","",SUM(J5:J15))</f>
        <v/>
      </c>
      <c r="K16" s="56"/>
      <c r="L16" s="251" t="str">
        <f>IF(L5="","",SUM(L5:L15))</f>
        <v/>
      </c>
      <c r="M16" s="56" t="str">
        <f>IF(M5="","",SUM(M5:M15))</f>
        <v/>
      </c>
      <c r="N16" s="56"/>
      <c r="O16" s="251" t="str">
        <f>IF(O5="","",SUM(O5:O15))</f>
        <v/>
      </c>
      <c r="P16" s="57"/>
      <c r="Q16" s="30"/>
      <c r="R16" s="30"/>
      <c r="S16" s="30"/>
      <c r="T16" s="30"/>
    </row>
    <row r="17" spans="1:20" customFormat="1" ht="34.15" customHeight="1">
      <c r="A17" s="214"/>
      <c r="B17" s="214"/>
      <c r="C17" s="61" t="s">
        <v>89</v>
      </c>
      <c r="D17" s="237" t="str">
        <f>IF(D10="","",(MIN(D16:D16)))</f>
        <v/>
      </c>
      <c r="E17" s="32"/>
      <c r="F17" s="33"/>
      <c r="G17" s="34"/>
      <c r="H17" s="34"/>
      <c r="I17" s="31"/>
      <c r="J17" s="308" t="s">
        <v>60</v>
      </c>
      <c r="K17" s="308"/>
      <c r="L17" s="308"/>
      <c r="M17" s="308"/>
      <c r="N17" s="58" t="str">
        <f>IF(J5="","",SUM(J16,M16))</f>
        <v/>
      </c>
      <c r="O17" s="59"/>
      <c r="P17" s="57"/>
      <c r="Q17" s="30"/>
      <c r="R17" s="30"/>
      <c r="S17" s="30"/>
      <c r="T17" s="30"/>
    </row>
    <row r="18" spans="1:20" customFormat="1" ht="31.15" customHeight="1">
      <c r="C18" s="35" t="s">
        <v>62</v>
      </c>
      <c r="D18" s="36"/>
      <c r="J18" s="302" t="s">
        <v>63</v>
      </c>
      <c r="K18" s="302"/>
      <c r="L18" s="302"/>
      <c r="M18" s="302"/>
      <c r="N18" s="252" t="str">
        <f>IF(N17="","",((SUM(O16,L16))/N17))</f>
        <v/>
      </c>
      <c r="O18" s="34"/>
      <c r="P18" s="30"/>
      <c r="Q18" s="30"/>
      <c r="R18" s="30"/>
      <c r="S18" s="30"/>
      <c r="T18" s="30"/>
    </row>
    <row r="19" spans="1:20" ht="39.75" customHeight="1">
      <c r="A19" s="322"/>
      <c r="B19" s="323"/>
      <c r="C19" s="114"/>
      <c r="F19" s="162"/>
      <c r="G19" s="305" t="s">
        <v>96</v>
      </c>
      <c r="H19" s="305"/>
      <c r="I19"/>
      <c r="J19" s="306" t="s">
        <v>49</v>
      </c>
      <c r="K19" s="307"/>
      <c r="L19" s="307"/>
      <c r="M19" s="307"/>
      <c r="N19" s="307"/>
      <c r="O19" s="307"/>
    </row>
    <row r="20" spans="1:20" ht="60.6" customHeight="1">
      <c r="B20" s="5" t="s">
        <v>105</v>
      </c>
      <c r="C20" s="207" t="s">
        <v>107</v>
      </c>
      <c r="D20" s="196" t="s">
        <v>50</v>
      </c>
      <c r="F20" s="332"/>
      <c r="G20" s="243" t="s">
        <v>141</v>
      </c>
      <c r="H20" s="243" t="s">
        <v>140</v>
      </c>
      <c r="I20" s="162"/>
      <c r="J20" s="163" t="s">
        <v>51</v>
      </c>
      <c r="K20" s="163" t="s">
        <v>52</v>
      </c>
      <c r="L20" s="164" t="s">
        <v>53</v>
      </c>
      <c r="M20" s="163" t="s">
        <v>51</v>
      </c>
      <c r="N20" s="163" t="s">
        <v>52</v>
      </c>
      <c r="O20" s="164" t="s">
        <v>53</v>
      </c>
    </row>
    <row r="21" spans="1:20" s="165" customFormat="1" ht="34.15" customHeight="1">
      <c r="A21" s="91"/>
      <c r="B21" s="217" t="s">
        <v>2</v>
      </c>
      <c r="C21" s="92" t="s">
        <v>126</v>
      </c>
      <c r="D21" s="166">
        <f>D5</f>
        <v>300</v>
      </c>
      <c r="E21" s="198" t="s">
        <v>54</v>
      </c>
      <c r="F21" s="332"/>
      <c r="G21" s="131"/>
      <c r="H21" s="131"/>
      <c r="I21" s="44"/>
      <c r="J21" s="131"/>
      <c r="K21" s="131"/>
      <c r="L21" s="250" t="str">
        <f>IF(J21="","",K21*J21)</f>
        <v/>
      </c>
      <c r="M21" s="149"/>
      <c r="N21" s="149"/>
      <c r="O21" s="250" t="str">
        <f>IF(M21="","",N21*M21)</f>
        <v/>
      </c>
    </row>
    <row r="22" spans="1:20" s="165" customFormat="1" ht="34.15" customHeight="1">
      <c r="A22" s="91"/>
      <c r="B22" s="321" t="s">
        <v>1</v>
      </c>
      <c r="C22" s="92" t="s">
        <v>135</v>
      </c>
      <c r="D22" s="47" t="str">
        <f>N32</f>
        <v/>
      </c>
      <c r="E22" s="167"/>
      <c r="G22" s="150"/>
      <c r="H22" s="150"/>
      <c r="I22" s="117"/>
      <c r="J22" s="150"/>
      <c r="K22" s="150"/>
      <c r="L22" s="250" t="str">
        <f t="shared" ref="L22:L30" si="2">IF(J22="","",K22*J22)</f>
        <v/>
      </c>
      <c r="M22" s="150"/>
      <c r="N22" s="150"/>
      <c r="O22" s="250" t="str">
        <f t="shared" ref="O22:O30" si="3">IF(M22="","",N22*M22)</f>
        <v/>
      </c>
    </row>
    <row r="23" spans="1:20" s="165" customFormat="1" ht="34.15" customHeight="1">
      <c r="A23" s="91"/>
      <c r="B23" s="321"/>
      <c r="C23" s="92" t="s">
        <v>136</v>
      </c>
      <c r="D23" s="47" t="str">
        <f>IF(N32="","",(N33))</f>
        <v/>
      </c>
      <c r="E23" s="167"/>
      <c r="G23" s="150"/>
      <c r="H23" s="150"/>
      <c r="I23" s="117"/>
      <c r="J23" s="150"/>
      <c r="K23" s="150"/>
      <c r="L23" s="250" t="str">
        <f t="shared" si="2"/>
        <v/>
      </c>
      <c r="M23" s="150"/>
      <c r="N23" s="150"/>
      <c r="O23" s="250" t="str">
        <f t="shared" si="3"/>
        <v/>
      </c>
    </row>
    <row r="24" spans="1:20" ht="34.15" customHeight="1">
      <c r="A24" s="77"/>
      <c r="B24" s="218"/>
      <c r="C24" s="98" t="s">
        <v>0</v>
      </c>
      <c r="D24" s="234" t="str">
        <f>IF(D26="","",(D22*D23))</f>
        <v/>
      </c>
      <c r="E24" s="168"/>
      <c r="F24" s="165"/>
      <c r="G24" s="150"/>
      <c r="H24" s="150"/>
      <c r="I24" s="117"/>
      <c r="J24" s="150"/>
      <c r="K24" s="150"/>
      <c r="L24" s="250" t="str">
        <f t="shared" si="2"/>
        <v/>
      </c>
      <c r="M24" s="150"/>
      <c r="N24" s="150"/>
      <c r="O24" s="250" t="str">
        <f t="shared" si="3"/>
        <v/>
      </c>
    </row>
    <row r="25" spans="1:20" ht="34.15" customHeight="1">
      <c r="A25" s="77"/>
      <c r="B25" s="316" t="s">
        <v>65</v>
      </c>
      <c r="C25" s="92" t="s">
        <v>137</v>
      </c>
      <c r="D25" s="47" t="str">
        <f>IF(D26="","",H31)</f>
        <v/>
      </c>
      <c r="E25" s="167"/>
      <c r="F25" s="165"/>
      <c r="G25" s="150"/>
      <c r="H25" s="150"/>
      <c r="I25" s="117"/>
      <c r="J25" s="150"/>
      <c r="K25" s="150"/>
      <c r="L25" s="250" t="str">
        <f t="shared" si="2"/>
        <v/>
      </c>
      <c r="M25" s="150"/>
      <c r="N25" s="150"/>
      <c r="O25" s="250" t="str">
        <f t="shared" si="3"/>
        <v/>
      </c>
    </row>
    <row r="26" spans="1:20" ht="34.15" customHeight="1">
      <c r="A26" s="77"/>
      <c r="B26" s="316"/>
      <c r="C26" s="92" t="s">
        <v>123</v>
      </c>
      <c r="D26" s="148"/>
      <c r="E26" s="169"/>
      <c r="G26" s="150"/>
      <c r="H26" s="150"/>
      <c r="I26" s="117"/>
      <c r="J26" s="150"/>
      <c r="K26" s="150"/>
      <c r="L26" s="250" t="str">
        <f t="shared" si="2"/>
        <v/>
      </c>
      <c r="M26" s="150"/>
      <c r="N26" s="150"/>
      <c r="O26" s="250" t="str">
        <f t="shared" si="3"/>
        <v/>
      </c>
    </row>
    <row r="27" spans="1:20" ht="34.15" customHeight="1">
      <c r="A27" s="77"/>
      <c r="B27" s="316"/>
      <c r="C27" s="101" t="s">
        <v>130</v>
      </c>
      <c r="D27" s="80" t="str">
        <f>IF(D26="","",G31)</f>
        <v/>
      </c>
      <c r="E27" s="170"/>
      <c r="G27" s="150"/>
      <c r="H27" s="150"/>
      <c r="I27" s="117"/>
      <c r="J27" s="150"/>
      <c r="K27" s="150"/>
      <c r="L27" s="250" t="str">
        <f t="shared" si="2"/>
        <v/>
      </c>
      <c r="M27" s="150"/>
      <c r="N27" s="150"/>
      <c r="O27" s="250" t="str">
        <f t="shared" si="3"/>
        <v/>
      </c>
    </row>
    <row r="28" spans="1:20" ht="34.15" customHeight="1">
      <c r="A28" s="219"/>
      <c r="B28" s="219"/>
      <c r="C28" s="223" t="s">
        <v>55</v>
      </c>
      <c r="D28" s="47" t="str">
        <f>IF(D25="","",(IF(D26*D25&lt;D24,"mniejsza",IF(D26*D25=D24,"równa","większa"))))</f>
        <v/>
      </c>
      <c r="E28" s="171"/>
      <c r="F28" s="171"/>
      <c r="G28" s="149"/>
      <c r="H28" s="149"/>
      <c r="I28" s="116"/>
      <c r="J28" s="149"/>
      <c r="K28" s="149"/>
      <c r="L28" s="250" t="str">
        <f t="shared" si="2"/>
        <v/>
      </c>
      <c r="M28" s="149"/>
      <c r="N28" s="149"/>
      <c r="O28" s="250" t="str">
        <f t="shared" si="3"/>
        <v/>
      </c>
    </row>
    <row r="29" spans="1:20" ht="34.15" customHeight="1">
      <c r="A29" s="206"/>
      <c r="B29" s="220"/>
      <c r="C29" s="224" t="s">
        <v>56</v>
      </c>
      <c r="D29" s="234" t="str">
        <f>IF(D26="","",(D25*D26))</f>
        <v/>
      </c>
      <c r="E29" s="104"/>
      <c r="F29" s="104"/>
      <c r="G29" s="151"/>
      <c r="H29" s="151"/>
      <c r="I29" s="118"/>
      <c r="J29" s="151"/>
      <c r="K29" s="151"/>
      <c r="L29" s="250" t="str">
        <f t="shared" si="2"/>
        <v/>
      </c>
      <c r="M29" s="151"/>
      <c r="N29" s="151"/>
      <c r="O29" s="250" t="str">
        <f t="shared" si="3"/>
        <v/>
      </c>
    </row>
    <row r="30" spans="1:20" ht="34.15" customHeight="1">
      <c r="A30" s="206"/>
      <c r="B30" s="220"/>
      <c r="C30" s="224" t="s">
        <v>57</v>
      </c>
      <c r="D30" s="249" t="str">
        <f>IF(D26="","",(D27/D29))</f>
        <v/>
      </c>
      <c r="E30" s="107"/>
      <c r="F30" s="107"/>
      <c r="G30" s="150"/>
      <c r="H30" s="150"/>
      <c r="I30" s="118"/>
      <c r="J30" s="150"/>
      <c r="K30" s="150"/>
      <c r="L30" s="250" t="str">
        <f t="shared" si="2"/>
        <v/>
      </c>
      <c r="M30" s="150"/>
      <c r="N30" s="150"/>
      <c r="O30" s="250" t="str">
        <f t="shared" si="3"/>
        <v/>
      </c>
      <c r="P30" s="172"/>
      <c r="Q30" s="172"/>
      <c r="R30" s="172"/>
      <c r="S30" s="172"/>
      <c r="T30" s="172"/>
    </row>
    <row r="31" spans="1:20" s="173" customFormat="1" ht="34.15" customHeight="1">
      <c r="A31" s="221"/>
      <c r="B31" s="222"/>
      <c r="C31" s="84" t="s">
        <v>88</v>
      </c>
      <c r="D31" s="235" t="str">
        <f>IF(D26="","",(IF(OR(D30&lt;=D21),D30,D21))*(IF(OR(D29&lt;=D24),D29,D24)))</f>
        <v/>
      </c>
      <c r="E31" s="109"/>
      <c r="F31" s="87"/>
      <c r="G31" s="229" t="str">
        <f>IF(G21="","",SUM(G21:G30))</f>
        <v/>
      </c>
      <c r="H31" s="49" t="str">
        <f>IF(H21="","",SUM(H21:H30))</f>
        <v/>
      </c>
      <c r="I31" s="31"/>
      <c r="J31" s="56" t="str">
        <f>IF(J21="","",SUM(J21:J30))</f>
        <v/>
      </c>
      <c r="K31" s="56"/>
      <c r="L31" s="251" t="str">
        <f>IF(L21="","",SUM(L21:L30))</f>
        <v/>
      </c>
      <c r="M31" s="56" t="str">
        <f>IF(M21="","",SUM(M21:M30))</f>
        <v/>
      </c>
      <c r="N31" s="56"/>
      <c r="O31" s="251" t="str">
        <f>IF(O21="","",SUM(O21:O30))</f>
        <v/>
      </c>
      <c r="P31" s="172"/>
      <c r="Q31" s="172"/>
      <c r="R31" s="172"/>
      <c r="S31" s="172"/>
      <c r="T31" s="172"/>
    </row>
    <row r="32" spans="1:20" ht="34.15" customHeight="1">
      <c r="A32" s="206"/>
      <c r="B32" s="206"/>
      <c r="C32" s="61" t="s">
        <v>89</v>
      </c>
      <c r="D32" s="237" t="str">
        <f>IF(D26="","",(MIN(D31:D31)))</f>
        <v/>
      </c>
      <c r="E32" s="174"/>
      <c r="F32" s="175"/>
      <c r="G32" s="140" t="s">
        <v>58</v>
      </c>
      <c r="H32" s="140" t="s">
        <v>59</v>
      </c>
      <c r="I32" s="31"/>
      <c r="J32" s="330" t="s">
        <v>60</v>
      </c>
      <c r="K32" s="330"/>
      <c r="L32" s="330"/>
      <c r="M32" s="330"/>
      <c r="N32" s="58" t="str">
        <f>IF(J21="","",SUM(J31,M31))</f>
        <v/>
      </c>
      <c r="O32" s="140" t="s">
        <v>61</v>
      </c>
      <c r="P32" s="172"/>
      <c r="Q32" s="172"/>
      <c r="R32" s="172"/>
      <c r="S32" s="172"/>
      <c r="T32" s="172"/>
    </row>
    <row r="33" spans="1:20" ht="31.15" customHeight="1">
      <c r="C33" s="112" t="s">
        <v>62</v>
      </c>
      <c r="D33" s="113"/>
      <c r="G33" s="77"/>
      <c r="H33" s="77"/>
      <c r="I33" s="77"/>
      <c r="J33" s="331" t="s">
        <v>63</v>
      </c>
      <c r="K33" s="331"/>
      <c r="L33" s="331"/>
      <c r="M33" s="331"/>
      <c r="N33" s="252" t="str">
        <f>IF(N32="","",((SUM(O31,L31))/N32))</f>
        <v/>
      </c>
      <c r="O33" s="140" t="s">
        <v>64</v>
      </c>
      <c r="P33" s="172"/>
      <c r="Q33" s="172"/>
      <c r="R33" s="172"/>
      <c r="S33" s="172"/>
      <c r="T33" s="172"/>
    </row>
    <row r="34" spans="1:20" ht="39.75" customHeight="1">
      <c r="A34" s="326" t="s">
        <v>160</v>
      </c>
      <c r="B34" s="327"/>
      <c r="C34" s="114"/>
      <c r="F34" s="162"/>
      <c r="G34" s="305" t="s">
        <v>96</v>
      </c>
      <c r="H34" s="305"/>
      <c r="I34"/>
      <c r="J34" s="306" t="s">
        <v>49</v>
      </c>
      <c r="K34" s="307"/>
      <c r="L34" s="307"/>
      <c r="M34" s="307"/>
      <c r="N34" s="307"/>
      <c r="O34" s="307"/>
    </row>
    <row r="35" spans="1:20" ht="60.6" customHeight="1">
      <c r="B35" s="5" t="s">
        <v>105</v>
      </c>
      <c r="C35" s="207" t="s">
        <v>108</v>
      </c>
      <c r="D35" s="196" t="s">
        <v>50</v>
      </c>
      <c r="F35" s="332"/>
      <c r="G35" s="243" t="s">
        <v>141</v>
      </c>
      <c r="H35" s="243" t="s">
        <v>140</v>
      </c>
      <c r="I35" s="162"/>
      <c r="J35" s="163" t="s">
        <v>51</v>
      </c>
      <c r="K35" s="163" t="s">
        <v>52</v>
      </c>
      <c r="L35" s="164" t="s">
        <v>53</v>
      </c>
      <c r="M35" s="163" t="s">
        <v>51</v>
      </c>
      <c r="N35" s="163" t="s">
        <v>52</v>
      </c>
      <c r="O35" s="164" t="s">
        <v>53</v>
      </c>
    </row>
    <row r="36" spans="1:20" s="165" customFormat="1" ht="34.15" customHeight="1">
      <c r="A36" s="91"/>
      <c r="B36" s="217" t="s">
        <v>2</v>
      </c>
      <c r="C36" s="92" t="s">
        <v>76</v>
      </c>
      <c r="D36" s="166">
        <f>D5</f>
        <v>300</v>
      </c>
      <c r="E36" s="198" t="s">
        <v>54</v>
      </c>
      <c r="F36" s="332"/>
      <c r="G36" s="131"/>
      <c r="H36" s="131"/>
      <c r="I36" s="44"/>
      <c r="J36" s="131"/>
      <c r="K36" s="131"/>
      <c r="L36" s="250" t="str">
        <f>IF(J36="","",K36*J36)</f>
        <v/>
      </c>
      <c r="M36" s="149"/>
      <c r="N36" s="149"/>
      <c r="O36" s="250" t="str">
        <f>IF(M36="","",N36*M36)</f>
        <v/>
      </c>
    </row>
    <row r="37" spans="1:20" s="165" customFormat="1" ht="34.15" customHeight="1">
      <c r="A37" s="91"/>
      <c r="B37" s="321" t="s">
        <v>1</v>
      </c>
      <c r="C37" s="92" t="s">
        <v>77</v>
      </c>
      <c r="D37" s="47" t="str">
        <f>N47</f>
        <v/>
      </c>
      <c r="E37" s="167"/>
      <c r="G37" s="132"/>
      <c r="H37" s="132"/>
      <c r="I37" s="45"/>
      <c r="J37" s="132"/>
      <c r="K37" s="132"/>
      <c r="L37" s="250" t="str">
        <f t="shared" ref="L37:L45" si="4">IF(J37="","",K37*J37)</f>
        <v/>
      </c>
      <c r="M37" s="150"/>
      <c r="N37" s="150"/>
      <c r="O37" s="250" t="str">
        <f t="shared" ref="O37:O45" si="5">IF(M37="","",N37*M37)</f>
        <v/>
      </c>
    </row>
    <row r="38" spans="1:20" s="165" customFormat="1" ht="34.15" customHeight="1">
      <c r="A38" s="91"/>
      <c r="B38" s="321"/>
      <c r="C38" s="92" t="s">
        <v>78</v>
      </c>
      <c r="D38" s="47" t="str">
        <f>IF(N47="","",(N48))</f>
        <v/>
      </c>
      <c r="E38" s="167"/>
      <c r="G38" s="132"/>
      <c r="H38" s="132"/>
      <c r="I38" s="46"/>
      <c r="J38" s="132"/>
      <c r="K38" s="132"/>
      <c r="L38" s="250" t="str">
        <f t="shared" si="4"/>
        <v/>
      </c>
      <c r="M38" s="150"/>
      <c r="N38" s="150"/>
      <c r="O38" s="250" t="str">
        <f t="shared" si="5"/>
        <v/>
      </c>
    </row>
    <row r="39" spans="1:20" ht="34.15" customHeight="1">
      <c r="A39" s="77"/>
      <c r="B39" s="218"/>
      <c r="C39" s="98" t="s">
        <v>0</v>
      </c>
      <c r="D39" s="234" t="str">
        <f>IF(D41="","",(D37*D38))</f>
        <v/>
      </c>
      <c r="E39" s="168"/>
      <c r="F39" s="165"/>
      <c r="G39" s="150"/>
      <c r="H39" s="150"/>
      <c r="I39" s="117"/>
      <c r="J39" s="150"/>
      <c r="K39" s="150"/>
      <c r="L39" s="250" t="str">
        <f t="shared" si="4"/>
        <v/>
      </c>
      <c r="M39" s="150"/>
      <c r="N39" s="150"/>
      <c r="O39" s="250" t="str">
        <f t="shared" si="5"/>
        <v/>
      </c>
    </row>
    <row r="40" spans="1:20" ht="34.15" customHeight="1">
      <c r="A40" s="77"/>
      <c r="B40" s="316" t="s">
        <v>67</v>
      </c>
      <c r="C40" s="92" t="s">
        <v>79</v>
      </c>
      <c r="D40" s="47" t="str">
        <f>IF(D41="","",H46)</f>
        <v/>
      </c>
      <c r="E40" s="167"/>
      <c r="F40" s="165"/>
      <c r="G40" s="150"/>
      <c r="H40" s="150"/>
      <c r="I40" s="117"/>
      <c r="J40" s="150"/>
      <c r="K40" s="150"/>
      <c r="L40" s="250" t="str">
        <f t="shared" si="4"/>
        <v/>
      </c>
      <c r="M40" s="150"/>
      <c r="N40" s="150"/>
      <c r="O40" s="250" t="str">
        <f t="shared" si="5"/>
        <v/>
      </c>
    </row>
    <row r="41" spans="1:20" ht="34.15" customHeight="1">
      <c r="A41" s="77"/>
      <c r="B41" s="316"/>
      <c r="C41" s="92" t="s">
        <v>80</v>
      </c>
      <c r="D41" s="148"/>
      <c r="E41" s="169"/>
      <c r="G41" s="150"/>
      <c r="H41" s="150"/>
      <c r="I41" s="117"/>
      <c r="J41" s="150"/>
      <c r="K41" s="150"/>
      <c r="L41" s="250" t="str">
        <f t="shared" si="4"/>
        <v/>
      </c>
      <c r="M41" s="150"/>
      <c r="N41" s="150"/>
      <c r="O41" s="250" t="str">
        <f t="shared" si="5"/>
        <v/>
      </c>
    </row>
    <row r="42" spans="1:20" ht="34.15" customHeight="1">
      <c r="A42" s="77"/>
      <c r="B42" s="316"/>
      <c r="C42" s="101" t="s">
        <v>81</v>
      </c>
      <c r="D42" s="80" t="str">
        <f>IF(D41="","",G46)</f>
        <v/>
      </c>
      <c r="E42" s="170"/>
      <c r="G42" s="150"/>
      <c r="H42" s="150"/>
      <c r="I42" s="117"/>
      <c r="J42" s="150"/>
      <c r="K42" s="150"/>
      <c r="L42" s="250" t="str">
        <f t="shared" si="4"/>
        <v/>
      </c>
      <c r="M42" s="150"/>
      <c r="N42" s="150"/>
      <c r="O42" s="250" t="str">
        <f t="shared" si="5"/>
        <v/>
      </c>
    </row>
    <row r="43" spans="1:20" ht="34.15" customHeight="1">
      <c r="A43" s="219"/>
      <c r="B43" s="219"/>
      <c r="C43" s="223" t="s">
        <v>55</v>
      </c>
      <c r="D43" s="47" t="str">
        <f>IF(D40="","",(IF(D41*D40&lt;D39,"mniejsza",IF(D41*D40=D39,"równa","większa"))))</f>
        <v/>
      </c>
      <c r="E43" s="171"/>
      <c r="F43" s="171"/>
      <c r="G43" s="149"/>
      <c r="H43" s="149"/>
      <c r="I43" s="116"/>
      <c r="J43" s="149"/>
      <c r="K43" s="149"/>
      <c r="L43" s="250" t="str">
        <f t="shared" si="4"/>
        <v/>
      </c>
      <c r="M43" s="149"/>
      <c r="N43" s="149"/>
      <c r="O43" s="250" t="str">
        <f t="shared" si="5"/>
        <v/>
      </c>
    </row>
    <row r="44" spans="1:20" ht="34.15" customHeight="1">
      <c r="A44" s="206"/>
      <c r="B44" s="220"/>
      <c r="C44" s="224" t="s">
        <v>56</v>
      </c>
      <c r="D44" s="234" t="str">
        <f>IF(D41="","",(D40*D41))</f>
        <v/>
      </c>
      <c r="E44" s="104"/>
      <c r="F44" s="104"/>
      <c r="G44" s="151"/>
      <c r="H44" s="151"/>
      <c r="I44" s="118"/>
      <c r="J44" s="151"/>
      <c r="K44" s="151"/>
      <c r="L44" s="250" t="str">
        <f t="shared" si="4"/>
        <v/>
      </c>
      <c r="M44" s="151"/>
      <c r="N44" s="151"/>
      <c r="O44" s="250" t="str">
        <f t="shared" si="5"/>
        <v/>
      </c>
    </row>
    <row r="45" spans="1:20" ht="34.15" customHeight="1">
      <c r="A45" s="206"/>
      <c r="B45" s="220"/>
      <c r="C45" s="224" t="s">
        <v>57</v>
      </c>
      <c r="D45" s="235" t="str">
        <f>IF(D41="","",(D42/D44))</f>
        <v/>
      </c>
      <c r="E45" s="107"/>
      <c r="F45" s="107"/>
      <c r="G45" s="150"/>
      <c r="H45" s="150"/>
      <c r="I45" s="118"/>
      <c r="J45" s="150"/>
      <c r="K45" s="150"/>
      <c r="L45" s="250" t="str">
        <f t="shared" si="4"/>
        <v/>
      </c>
      <c r="M45" s="150"/>
      <c r="N45" s="150"/>
      <c r="O45" s="250" t="str">
        <f t="shared" si="5"/>
        <v/>
      </c>
      <c r="P45" s="172"/>
      <c r="Q45" s="172"/>
      <c r="R45" s="172"/>
      <c r="S45" s="172"/>
      <c r="T45" s="172"/>
    </row>
    <row r="46" spans="1:20" s="173" customFormat="1" ht="34.15" customHeight="1">
      <c r="A46" s="221"/>
      <c r="B46" s="222"/>
      <c r="C46" s="84" t="s">
        <v>88</v>
      </c>
      <c r="D46" s="235" t="str">
        <f>IF(D41="","",(IF(OR(D45&lt;=D36),D45,D36))*(IF(OR(D44&lt;=D39),D44,D39)))</f>
        <v/>
      </c>
      <c r="E46" s="109"/>
      <c r="F46" s="87"/>
      <c r="G46" s="229" t="str">
        <f>IF(G36="","",SUM(G36:G45))</f>
        <v/>
      </c>
      <c r="H46" s="49" t="str">
        <f>IF(H36="","",SUM(H36:H45))</f>
        <v/>
      </c>
      <c r="I46" s="31"/>
      <c r="J46" s="56" t="str">
        <f>IF(J36="","",SUM(J36:J45))</f>
        <v/>
      </c>
      <c r="K46" s="56"/>
      <c r="L46" s="251" t="str">
        <f>IF(L36="","",SUM(L36:L45))</f>
        <v/>
      </c>
      <c r="M46" s="56" t="str">
        <f>IF(M36="","",SUM(M36:M45))</f>
        <v/>
      </c>
      <c r="N46" s="56"/>
      <c r="O46" s="251" t="str">
        <f>IF(O36="","",SUM(O36:O45))</f>
        <v/>
      </c>
      <c r="P46" s="172"/>
      <c r="Q46" s="172"/>
      <c r="R46" s="172"/>
      <c r="S46" s="172"/>
      <c r="T46" s="172"/>
    </row>
    <row r="47" spans="1:20" ht="34.15" customHeight="1">
      <c r="A47" s="206"/>
      <c r="B47" s="206"/>
      <c r="C47" s="61" t="s">
        <v>89</v>
      </c>
      <c r="D47" s="237" t="str">
        <f>IF(D41="","",(MIN(D46:D46)))</f>
        <v/>
      </c>
      <c r="E47" s="174"/>
      <c r="F47" s="175"/>
      <c r="G47" s="140" t="s">
        <v>58</v>
      </c>
      <c r="H47" s="140" t="s">
        <v>59</v>
      </c>
      <c r="I47" s="31"/>
      <c r="J47" s="330" t="s">
        <v>60</v>
      </c>
      <c r="K47" s="330"/>
      <c r="L47" s="330"/>
      <c r="M47" s="330"/>
      <c r="N47" s="58" t="str">
        <f>IF(J36="","",SUM(J46,M46))</f>
        <v/>
      </c>
      <c r="O47" s="140" t="s">
        <v>61</v>
      </c>
      <c r="P47" s="172"/>
      <c r="Q47" s="172"/>
      <c r="R47" s="172"/>
      <c r="S47" s="172"/>
      <c r="T47" s="172"/>
    </row>
    <row r="48" spans="1:20" ht="31.15" customHeight="1">
      <c r="C48" s="112" t="s">
        <v>62</v>
      </c>
      <c r="D48" s="113"/>
      <c r="G48" s="77"/>
      <c r="H48" s="77"/>
      <c r="I48" s="77"/>
      <c r="J48" s="331" t="s">
        <v>63</v>
      </c>
      <c r="K48" s="331"/>
      <c r="L48" s="331"/>
      <c r="M48" s="331"/>
      <c r="N48" s="252" t="str">
        <f>IF(N47="","",((SUM(O46,L46))/N47))</f>
        <v/>
      </c>
      <c r="O48" s="140" t="s">
        <v>64</v>
      </c>
      <c r="P48" s="172"/>
      <c r="Q48" s="172"/>
      <c r="R48" s="172"/>
      <c r="S48" s="172"/>
      <c r="T48" s="172"/>
    </row>
    <row r="49" spans="1:20" ht="39.75" customHeight="1">
      <c r="A49" s="322"/>
      <c r="B49" s="323"/>
      <c r="C49" s="114"/>
      <c r="F49" s="162"/>
      <c r="G49" s="305" t="s">
        <v>96</v>
      </c>
      <c r="H49" s="305"/>
      <c r="I49"/>
      <c r="J49" s="306" t="s">
        <v>49</v>
      </c>
      <c r="K49" s="307"/>
      <c r="L49" s="307"/>
      <c r="M49" s="307"/>
      <c r="N49" s="307"/>
      <c r="O49" s="307"/>
    </row>
    <row r="50" spans="1:20" ht="60.6" customHeight="1">
      <c r="B50" s="5" t="s">
        <v>105</v>
      </c>
      <c r="C50" s="207" t="s">
        <v>109</v>
      </c>
      <c r="D50" s="196" t="s">
        <v>50</v>
      </c>
      <c r="F50" s="332"/>
      <c r="G50" s="243" t="s">
        <v>141</v>
      </c>
      <c r="H50" s="243" t="s">
        <v>140</v>
      </c>
      <c r="I50" s="162"/>
      <c r="J50" s="163" t="s">
        <v>51</v>
      </c>
      <c r="K50" s="163" t="s">
        <v>52</v>
      </c>
      <c r="L50" s="164" t="s">
        <v>53</v>
      </c>
      <c r="M50" s="163" t="s">
        <v>51</v>
      </c>
      <c r="N50" s="163" t="s">
        <v>52</v>
      </c>
      <c r="O50" s="164" t="s">
        <v>53</v>
      </c>
    </row>
    <row r="51" spans="1:20" s="165" customFormat="1" ht="34.15" customHeight="1">
      <c r="A51" s="91"/>
      <c r="B51" s="217" t="s">
        <v>2</v>
      </c>
      <c r="C51" s="92" t="s">
        <v>76</v>
      </c>
      <c r="D51" s="166">
        <f>D5</f>
        <v>300</v>
      </c>
      <c r="E51" s="198" t="s">
        <v>54</v>
      </c>
      <c r="F51" s="332"/>
      <c r="G51" s="131"/>
      <c r="H51" s="131"/>
      <c r="I51" s="44"/>
      <c r="J51" s="131"/>
      <c r="K51" s="131"/>
      <c r="L51" s="250" t="str">
        <f>IF(J51="","",K51*J51)</f>
        <v/>
      </c>
      <c r="M51" s="149"/>
      <c r="N51" s="149"/>
      <c r="O51" s="250" t="str">
        <f>IF(M51="","",N51*M51)</f>
        <v/>
      </c>
    </row>
    <row r="52" spans="1:20" s="165" customFormat="1" ht="34.15" customHeight="1">
      <c r="A52" s="91"/>
      <c r="B52" s="321" t="s">
        <v>1</v>
      </c>
      <c r="C52" s="92" t="s">
        <v>77</v>
      </c>
      <c r="D52" s="47" t="str">
        <f>N62</f>
        <v/>
      </c>
      <c r="E52" s="167"/>
      <c r="G52" s="150"/>
      <c r="H52" s="150"/>
      <c r="I52" s="117"/>
      <c r="J52" s="150"/>
      <c r="K52" s="150"/>
      <c r="L52" s="250" t="str">
        <f t="shared" ref="L52:L60" si="6">IF(J52="","",K52*J52)</f>
        <v/>
      </c>
      <c r="M52" s="150"/>
      <c r="N52" s="150"/>
      <c r="O52" s="250" t="str">
        <f t="shared" ref="O52:O60" si="7">IF(M52="","",N52*M52)</f>
        <v/>
      </c>
    </row>
    <row r="53" spans="1:20" s="165" customFormat="1" ht="34.15" customHeight="1">
      <c r="A53" s="91"/>
      <c r="B53" s="321"/>
      <c r="C53" s="92" t="s">
        <v>78</v>
      </c>
      <c r="D53" s="47" t="str">
        <f>IF(N62="","",(N63))</f>
        <v/>
      </c>
      <c r="E53" s="167"/>
      <c r="G53" s="150"/>
      <c r="H53" s="150"/>
      <c r="I53" s="117"/>
      <c r="J53" s="150"/>
      <c r="K53" s="150"/>
      <c r="L53" s="250" t="str">
        <f t="shared" si="6"/>
        <v/>
      </c>
      <c r="M53" s="150"/>
      <c r="N53" s="150"/>
      <c r="O53" s="250" t="str">
        <f t="shared" si="7"/>
        <v/>
      </c>
    </row>
    <row r="54" spans="1:20" ht="34.15" customHeight="1">
      <c r="A54" s="77"/>
      <c r="B54" s="218"/>
      <c r="C54" s="98" t="s">
        <v>0</v>
      </c>
      <c r="D54" s="234" t="str">
        <f>IF(D56="","",(D52*D53))</f>
        <v/>
      </c>
      <c r="E54" s="168"/>
      <c r="F54" s="165"/>
      <c r="G54" s="150"/>
      <c r="H54" s="150"/>
      <c r="I54" s="117"/>
      <c r="J54" s="150"/>
      <c r="K54" s="150"/>
      <c r="L54" s="250" t="str">
        <f t="shared" si="6"/>
        <v/>
      </c>
      <c r="M54" s="150"/>
      <c r="N54" s="150"/>
      <c r="O54" s="250" t="str">
        <f t="shared" si="7"/>
        <v/>
      </c>
    </row>
    <row r="55" spans="1:20" ht="34.15" customHeight="1">
      <c r="A55" s="77"/>
      <c r="B55" s="316" t="s">
        <v>83</v>
      </c>
      <c r="C55" s="92" t="s">
        <v>79</v>
      </c>
      <c r="D55" s="47" t="str">
        <f>IF(D56="","",H61)</f>
        <v/>
      </c>
      <c r="E55" s="167"/>
      <c r="F55" s="165"/>
      <c r="G55" s="150"/>
      <c r="H55" s="150"/>
      <c r="I55" s="117"/>
      <c r="J55" s="150"/>
      <c r="K55" s="150"/>
      <c r="L55" s="250" t="str">
        <f t="shared" si="6"/>
        <v/>
      </c>
      <c r="M55" s="150"/>
      <c r="N55" s="150"/>
      <c r="O55" s="250" t="str">
        <f t="shared" si="7"/>
        <v/>
      </c>
    </row>
    <row r="56" spans="1:20" ht="34.15" customHeight="1">
      <c r="A56" s="77"/>
      <c r="B56" s="316"/>
      <c r="C56" s="92" t="s">
        <v>80</v>
      </c>
      <c r="D56" s="148"/>
      <c r="E56" s="169"/>
      <c r="G56" s="150"/>
      <c r="H56" s="150"/>
      <c r="I56" s="117"/>
      <c r="J56" s="150"/>
      <c r="K56" s="150"/>
      <c r="L56" s="250" t="str">
        <f t="shared" si="6"/>
        <v/>
      </c>
      <c r="M56" s="150"/>
      <c r="N56" s="150"/>
      <c r="O56" s="250" t="str">
        <f t="shared" si="7"/>
        <v/>
      </c>
    </row>
    <row r="57" spans="1:20" ht="34.15" customHeight="1">
      <c r="A57" s="77"/>
      <c r="B57" s="316"/>
      <c r="C57" s="101" t="s">
        <v>81</v>
      </c>
      <c r="D57" s="80" t="str">
        <f>IF(D56="","",G61)</f>
        <v/>
      </c>
      <c r="E57" s="170"/>
      <c r="G57" s="150"/>
      <c r="H57" s="150"/>
      <c r="I57" s="117"/>
      <c r="J57" s="150"/>
      <c r="K57" s="150"/>
      <c r="L57" s="250" t="str">
        <f t="shared" si="6"/>
        <v/>
      </c>
      <c r="M57" s="150"/>
      <c r="N57" s="150"/>
      <c r="O57" s="250" t="str">
        <f t="shared" si="7"/>
        <v/>
      </c>
    </row>
    <row r="58" spans="1:20" ht="34.15" customHeight="1">
      <c r="A58" s="219"/>
      <c r="B58" s="219"/>
      <c r="C58" s="223" t="s">
        <v>55</v>
      </c>
      <c r="D58" s="47" t="str">
        <f>IF(D55="","",(IF(D56*D55&lt;D54,"mniejsza",IF(D56*D55=D54,"równa","większa"))))</f>
        <v/>
      </c>
      <c r="E58" s="171"/>
      <c r="F58" s="171"/>
      <c r="G58" s="149"/>
      <c r="H58" s="149"/>
      <c r="I58" s="116"/>
      <c r="J58" s="149"/>
      <c r="K58" s="149"/>
      <c r="L58" s="250" t="str">
        <f t="shared" si="6"/>
        <v/>
      </c>
      <c r="M58" s="149"/>
      <c r="N58" s="149"/>
      <c r="O58" s="250" t="str">
        <f t="shared" si="7"/>
        <v/>
      </c>
    </row>
    <row r="59" spans="1:20" ht="34.15" customHeight="1">
      <c r="A59" s="206"/>
      <c r="B59" s="220"/>
      <c r="C59" s="224" t="s">
        <v>56</v>
      </c>
      <c r="D59" s="234" t="str">
        <f>IF(D56="","",(D55*D56))</f>
        <v/>
      </c>
      <c r="E59" s="104"/>
      <c r="F59" s="104"/>
      <c r="G59" s="151"/>
      <c r="H59" s="151"/>
      <c r="I59" s="118"/>
      <c r="J59" s="151"/>
      <c r="K59" s="151"/>
      <c r="L59" s="250" t="str">
        <f t="shared" si="6"/>
        <v/>
      </c>
      <c r="M59" s="151"/>
      <c r="N59" s="151"/>
      <c r="O59" s="250" t="str">
        <f t="shared" si="7"/>
        <v/>
      </c>
    </row>
    <row r="60" spans="1:20" ht="34.15" customHeight="1">
      <c r="A60" s="206"/>
      <c r="B60" s="220"/>
      <c r="C60" s="224" t="s">
        <v>57</v>
      </c>
      <c r="D60" s="235" t="str">
        <f>IF(D56="","",(D57/D59))</f>
        <v/>
      </c>
      <c r="E60" s="107"/>
      <c r="F60" s="107"/>
      <c r="G60" s="150"/>
      <c r="H60" s="150"/>
      <c r="I60" s="118"/>
      <c r="J60" s="150"/>
      <c r="K60" s="150"/>
      <c r="L60" s="250" t="str">
        <f t="shared" si="6"/>
        <v/>
      </c>
      <c r="M60" s="150"/>
      <c r="N60" s="150"/>
      <c r="O60" s="250" t="str">
        <f t="shared" si="7"/>
        <v/>
      </c>
      <c r="P60" s="172"/>
      <c r="Q60" s="172"/>
      <c r="R60" s="172"/>
      <c r="S60" s="172"/>
      <c r="T60" s="172"/>
    </row>
    <row r="61" spans="1:20" s="173" customFormat="1" ht="34.15" customHeight="1">
      <c r="A61" s="221"/>
      <c r="B61" s="222"/>
      <c r="C61" s="84" t="s">
        <v>88</v>
      </c>
      <c r="D61" s="235" t="str">
        <f>IF(D56="","",(IF(OR(D60&lt;=D51),D60,D51))*(IF(OR(D59&lt;=D54),D59,D54)))</f>
        <v/>
      </c>
      <c r="E61" s="109"/>
      <c r="F61" s="87"/>
      <c r="G61" s="229" t="str">
        <f>IF(G51="","",SUM(G51:G60))</f>
        <v/>
      </c>
      <c r="H61" s="49" t="str">
        <f>IF(H51="","",SUM(H51:H60))</f>
        <v/>
      </c>
      <c r="I61" s="31"/>
      <c r="J61" s="56" t="str">
        <f>IF(J51="","",SUM(J51:J60))</f>
        <v/>
      </c>
      <c r="K61" s="56"/>
      <c r="L61" s="251" t="str">
        <f>IF(L51="","",SUM(L51:L60))</f>
        <v/>
      </c>
      <c r="M61" s="56" t="str">
        <f>IF(M51="","",SUM(M51:M60))</f>
        <v/>
      </c>
      <c r="N61" s="56"/>
      <c r="O61" s="251" t="str">
        <f>IF(O51="","",SUM(O51:O60))</f>
        <v/>
      </c>
      <c r="P61" s="172"/>
      <c r="Q61" s="172"/>
      <c r="R61" s="172"/>
      <c r="S61" s="172"/>
      <c r="T61" s="172"/>
    </row>
    <row r="62" spans="1:20" ht="34.15" customHeight="1">
      <c r="A62" s="206"/>
      <c r="B62" s="206"/>
      <c r="C62" s="61" t="s">
        <v>89</v>
      </c>
      <c r="D62" s="237" t="str">
        <f>IF(D56="","",(MIN(D61:D61)))</f>
        <v/>
      </c>
      <c r="E62" s="174"/>
      <c r="F62" s="175"/>
      <c r="G62" s="140" t="s">
        <v>58</v>
      </c>
      <c r="H62" s="140" t="s">
        <v>59</v>
      </c>
      <c r="I62" s="31"/>
      <c r="J62" s="330" t="s">
        <v>60</v>
      </c>
      <c r="K62" s="330"/>
      <c r="L62" s="330"/>
      <c r="M62" s="330"/>
      <c r="N62" s="58" t="str">
        <f>IF(J51="","",SUM(J61,M61))</f>
        <v/>
      </c>
      <c r="O62" s="140" t="s">
        <v>61</v>
      </c>
      <c r="P62" s="172"/>
      <c r="Q62" s="172"/>
      <c r="R62" s="172"/>
      <c r="S62" s="172"/>
      <c r="T62" s="172"/>
    </row>
    <row r="63" spans="1:20" ht="31.15" customHeight="1">
      <c r="C63" s="112" t="s">
        <v>62</v>
      </c>
      <c r="D63" s="113"/>
      <c r="G63" s="77"/>
      <c r="H63" s="77"/>
      <c r="I63" s="77"/>
      <c r="J63" s="331" t="s">
        <v>63</v>
      </c>
      <c r="K63" s="331"/>
      <c r="L63" s="331"/>
      <c r="M63" s="331"/>
      <c r="N63" s="252" t="str">
        <f>IF(N62="","",((SUM(O61,L61))/N62))</f>
        <v/>
      </c>
      <c r="O63" s="140" t="s">
        <v>64</v>
      </c>
      <c r="P63" s="172"/>
      <c r="Q63" s="172"/>
      <c r="R63" s="172"/>
      <c r="S63" s="172"/>
      <c r="T63" s="172"/>
    </row>
    <row r="64" spans="1:20" ht="39.75" customHeight="1">
      <c r="A64" s="326" t="s">
        <v>158</v>
      </c>
      <c r="B64" s="327"/>
      <c r="C64" s="114"/>
      <c r="F64" s="162"/>
      <c r="G64" s="305" t="s">
        <v>96</v>
      </c>
      <c r="H64" s="305"/>
      <c r="I64"/>
      <c r="J64" s="306" t="s">
        <v>49</v>
      </c>
      <c r="K64" s="307"/>
      <c r="L64" s="307"/>
      <c r="M64" s="307"/>
      <c r="N64" s="307"/>
      <c r="O64" s="307"/>
    </row>
    <row r="65" spans="1:20" ht="60.6" customHeight="1">
      <c r="B65" s="5" t="s">
        <v>105</v>
      </c>
      <c r="C65" s="207" t="s">
        <v>110</v>
      </c>
      <c r="D65" s="196" t="s">
        <v>50</v>
      </c>
      <c r="F65" s="332"/>
      <c r="G65" s="243" t="s">
        <v>141</v>
      </c>
      <c r="H65" s="243" t="s">
        <v>140</v>
      </c>
      <c r="I65" s="162"/>
      <c r="J65" s="163" t="s">
        <v>51</v>
      </c>
      <c r="K65" s="163" t="s">
        <v>52</v>
      </c>
      <c r="L65" s="164" t="s">
        <v>53</v>
      </c>
      <c r="M65" s="163" t="s">
        <v>51</v>
      </c>
      <c r="N65" s="163" t="s">
        <v>52</v>
      </c>
      <c r="O65" s="164" t="s">
        <v>53</v>
      </c>
    </row>
    <row r="66" spans="1:20" s="165" customFormat="1" ht="34.15" customHeight="1">
      <c r="A66" s="91"/>
      <c r="B66" s="217" t="s">
        <v>2</v>
      </c>
      <c r="C66" s="92" t="s">
        <v>76</v>
      </c>
      <c r="D66" s="166">
        <f>D5</f>
        <v>300</v>
      </c>
      <c r="E66" s="198" t="s">
        <v>54</v>
      </c>
      <c r="F66" s="332"/>
      <c r="G66" s="131"/>
      <c r="H66" s="131"/>
      <c r="I66" s="44"/>
      <c r="J66" s="131"/>
      <c r="K66" s="131"/>
      <c r="L66" s="250" t="str">
        <f>IF(J66="","",K66*J66)</f>
        <v/>
      </c>
      <c r="M66" s="149"/>
      <c r="N66" s="149"/>
      <c r="O66" s="250" t="str">
        <f>IF(M66="","",N66*M66)</f>
        <v/>
      </c>
    </row>
    <row r="67" spans="1:20" s="165" customFormat="1" ht="34.15" customHeight="1">
      <c r="A67" s="91"/>
      <c r="B67" s="321" t="s">
        <v>1</v>
      </c>
      <c r="C67" s="92" t="s">
        <v>77</v>
      </c>
      <c r="D67" s="47" t="str">
        <f>N77</f>
        <v/>
      </c>
      <c r="E67" s="167"/>
      <c r="G67" s="150"/>
      <c r="H67" s="150"/>
      <c r="I67" s="117"/>
      <c r="J67" s="150"/>
      <c r="K67" s="150"/>
      <c r="L67" s="250" t="str">
        <f t="shared" ref="L67:L75" si="8">IF(J67="","",K67*J67)</f>
        <v/>
      </c>
      <c r="M67" s="150"/>
      <c r="N67" s="150"/>
      <c r="O67" s="250" t="str">
        <f t="shared" ref="O67:O75" si="9">IF(M67="","",N67*M67)</f>
        <v/>
      </c>
    </row>
    <row r="68" spans="1:20" s="165" customFormat="1" ht="34.15" customHeight="1">
      <c r="A68" s="91"/>
      <c r="B68" s="321"/>
      <c r="C68" s="92" t="s">
        <v>78</v>
      </c>
      <c r="D68" s="47" t="str">
        <f>IF(N77="","",N78)</f>
        <v/>
      </c>
      <c r="E68" s="167"/>
      <c r="G68" s="150"/>
      <c r="H68" s="150"/>
      <c r="I68" s="117"/>
      <c r="J68" s="150"/>
      <c r="K68" s="150"/>
      <c r="L68" s="250" t="str">
        <f t="shared" si="8"/>
        <v/>
      </c>
      <c r="M68" s="150"/>
      <c r="N68" s="150"/>
      <c r="O68" s="250" t="str">
        <f t="shared" si="9"/>
        <v/>
      </c>
    </row>
    <row r="69" spans="1:20" ht="34.15" customHeight="1">
      <c r="A69" s="77"/>
      <c r="B69" s="218"/>
      <c r="C69" s="98" t="s">
        <v>0</v>
      </c>
      <c r="D69" s="234" t="str">
        <f>IF(D71="","",(D67*D68))</f>
        <v/>
      </c>
      <c r="E69" s="168"/>
      <c r="F69" s="165"/>
      <c r="G69" s="150"/>
      <c r="H69" s="150"/>
      <c r="I69" s="117"/>
      <c r="J69" s="150"/>
      <c r="K69" s="150"/>
      <c r="L69" s="250" t="str">
        <f t="shared" si="8"/>
        <v/>
      </c>
      <c r="M69" s="150"/>
      <c r="N69" s="150"/>
      <c r="O69" s="250" t="str">
        <f t="shared" si="9"/>
        <v/>
      </c>
    </row>
    <row r="70" spans="1:20" ht="34.15" customHeight="1">
      <c r="A70" s="77"/>
      <c r="B70" s="316" t="s">
        <v>84</v>
      </c>
      <c r="C70" s="92" t="s">
        <v>79</v>
      </c>
      <c r="D70" s="47" t="str">
        <f>IF(D71="","",H76)</f>
        <v/>
      </c>
      <c r="E70" s="167"/>
      <c r="F70" s="165"/>
      <c r="G70" s="150"/>
      <c r="H70" s="150"/>
      <c r="I70" s="117"/>
      <c r="J70" s="150"/>
      <c r="K70" s="150"/>
      <c r="L70" s="250" t="str">
        <f t="shared" si="8"/>
        <v/>
      </c>
      <c r="M70" s="150"/>
      <c r="N70" s="150"/>
      <c r="O70" s="250" t="str">
        <f t="shared" si="9"/>
        <v/>
      </c>
    </row>
    <row r="71" spans="1:20" ht="34.15" customHeight="1">
      <c r="A71" s="77"/>
      <c r="B71" s="316"/>
      <c r="C71" s="92" t="s">
        <v>80</v>
      </c>
      <c r="D71" s="148"/>
      <c r="E71" s="169"/>
      <c r="G71" s="150"/>
      <c r="H71" s="150"/>
      <c r="I71" s="117"/>
      <c r="J71" s="150"/>
      <c r="K71" s="150"/>
      <c r="L71" s="250" t="str">
        <f t="shared" si="8"/>
        <v/>
      </c>
      <c r="M71" s="150"/>
      <c r="N71" s="150"/>
      <c r="O71" s="250" t="str">
        <f t="shared" si="9"/>
        <v/>
      </c>
    </row>
    <row r="72" spans="1:20" ht="34.15" customHeight="1">
      <c r="A72" s="77"/>
      <c r="B72" s="316"/>
      <c r="C72" s="101" t="s">
        <v>81</v>
      </c>
      <c r="D72" s="80" t="str">
        <f>IF(D71="","",G76)</f>
        <v/>
      </c>
      <c r="E72" s="170"/>
      <c r="G72" s="150"/>
      <c r="H72" s="150"/>
      <c r="I72" s="117"/>
      <c r="J72" s="150"/>
      <c r="K72" s="150"/>
      <c r="L72" s="250" t="str">
        <f t="shared" si="8"/>
        <v/>
      </c>
      <c r="M72" s="150"/>
      <c r="N72" s="150"/>
      <c r="O72" s="250" t="str">
        <f t="shared" si="9"/>
        <v/>
      </c>
    </row>
    <row r="73" spans="1:20" ht="34.15" customHeight="1">
      <c r="A73" s="219"/>
      <c r="B73" s="219"/>
      <c r="C73" s="223" t="s">
        <v>55</v>
      </c>
      <c r="D73" s="47" t="str">
        <f>IF(D70="","",(IF(D71*D70&lt;D69,"mniejsza",IF(D71*D70=D69,"równa","większa"))))</f>
        <v/>
      </c>
      <c r="E73" s="171"/>
      <c r="F73" s="171"/>
      <c r="G73" s="149"/>
      <c r="H73" s="149"/>
      <c r="I73" s="116"/>
      <c r="J73" s="149"/>
      <c r="K73" s="149"/>
      <c r="L73" s="250" t="str">
        <f t="shared" si="8"/>
        <v/>
      </c>
      <c r="M73" s="149"/>
      <c r="N73" s="149"/>
      <c r="O73" s="250" t="str">
        <f t="shared" si="9"/>
        <v/>
      </c>
    </row>
    <row r="74" spans="1:20" ht="34.15" customHeight="1">
      <c r="A74" s="206"/>
      <c r="B74" s="220"/>
      <c r="C74" s="224" t="s">
        <v>56</v>
      </c>
      <c r="D74" s="234" t="str">
        <f>IF(D71="","",(D70*D71))</f>
        <v/>
      </c>
      <c r="E74" s="104"/>
      <c r="F74" s="104"/>
      <c r="G74" s="151"/>
      <c r="H74" s="151"/>
      <c r="I74" s="118"/>
      <c r="J74" s="151"/>
      <c r="K74" s="151"/>
      <c r="L74" s="250" t="str">
        <f t="shared" si="8"/>
        <v/>
      </c>
      <c r="M74" s="151"/>
      <c r="N74" s="151"/>
      <c r="O74" s="250" t="str">
        <f t="shared" si="9"/>
        <v/>
      </c>
    </row>
    <row r="75" spans="1:20" ht="34.15" customHeight="1">
      <c r="A75" s="206"/>
      <c r="B75" s="220"/>
      <c r="C75" s="224" t="s">
        <v>57</v>
      </c>
      <c r="D75" s="235" t="str">
        <f>IF(D71="","",(D72/D74))</f>
        <v/>
      </c>
      <c r="E75" s="107"/>
      <c r="F75" s="107"/>
      <c r="G75" s="150"/>
      <c r="H75" s="150"/>
      <c r="I75" s="118"/>
      <c r="J75" s="150"/>
      <c r="K75" s="150"/>
      <c r="L75" s="250" t="str">
        <f t="shared" si="8"/>
        <v/>
      </c>
      <c r="M75" s="150"/>
      <c r="N75" s="150"/>
      <c r="O75" s="250" t="str">
        <f t="shared" si="9"/>
        <v/>
      </c>
      <c r="P75" s="172"/>
      <c r="Q75" s="172"/>
      <c r="R75" s="172"/>
      <c r="S75" s="172"/>
      <c r="T75" s="172"/>
    </row>
    <row r="76" spans="1:20" s="173" customFormat="1" ht="34.15" customHeight="1">
      <c r="A76" s="221"/>
      <c r="B76" s="222"/>
      <c r="C76" s="84" t="s">
        <v>88</v>
      </c>
      <c r="D76" s="235" t="str">
        <f>IF(D71="","",(IF(OR(D75&lt;=D66),D75,D66))*(IF(OR(D74&lt;=D69),D74,D69)))</f>
        <v/>
      </c>
      <c r="E76" s="109"/>
      <c r="F76" s="87"/>
      <c r="G76" s="229" t="str">
        <f>IF(G66="","",SUM(G66:G75))</f>
        <v/>
      </c>
      <c r="H76" s="49" t="str">
        <f>IF(H66="","",SUM(H66:H75))</f>
        <v/>
      </c>
      <c r="I76" s="31"/>
      <c r="J76" s="56" t="str">
        <f>IF(J66="","",SUM(J66:J75))</f>
        <v/>
      </c>
      <c r="K76" s="56"/>
      <c r="L76" s="251" t="str">
        <f>IF(L66="","",SUM(L66:L75))</f>
        <v/>
      </c>
      <c r="M76" s="56" t="str">
        <f>IF(M66="","",SUM(M66:M75))</f>
        <v/>
      </c>
      <c r="N76" s="56"/>
      <c r="O76" s="251" t="str">
        <f>IF(O66="","",SUM(O66:O75))</f>
        <v/>
      </c>
      <c r="P76" s="172"/>
      <c r="Q76" s="172"/>
      <c r="R76" s="172"/>
      <c r="S76" s="172"/>
      <c r="T76" s="172"/>
    </row>
    <row r="77" spans="1:20" ht="34.15" customHeight="1">
      <c r="A77" s="206"/>
      <c r="B77" s="206"/>
      <c r="C77" s="61" t="s">
        <v>89</v>
      </c>
      <c r="D77" s="237" t="str">
        <f>IF(D71="","",(MIN(D76:D76)))</f>
        <v/>
      </c>
      <c r="E77" s="174"/>
      <c r="F77" s="175"/>
      <c r="G77" s="140" t="s">
        <v>58</v>
      </c>
      <c r="H77" s="140" t="s">
        <v>59</v>
      </c>
      <c r="I77" s="31"/>
      <c r="J77" s="330" t="s">
        <v>60</v>
      </c>
      <c r="K77" s="330"/>
      <c r="L77" s="330"/>
      <c r="M77" s="330"/>
      <c r="N77" s="58" t="str">
        <f>IF(J66="","",SUM(J76,M76))</f>
        <v/>
      </c>
      <c r="O77" s="140" t="s">
        <v>61</v>
      </c>
      <c r="P77" s="172"/>
      <c r="Q77" s="172"/>
      <c r="R77" s="172"/>
      <c r="S77" s="172"/>
      <c r="T77" s="172"/>
    </row>
    <row r="78" spans="1:20" ht="31.15" customHeight="1">
      <c r="C78" s="112" t="s">
        <v>62</v>
      </c>
      <c r="D78" s="113"/>
      <c r="G78" s="77"/>
      <c r="H78" s="77"/>
      <c r="I78" s="77"/>
      <c r="J78" s="331" t="s">
        <v>63</v>
      </c>
      <c r="K78" s="331"/>
      <c r="L78" s="331"/>
      <c r="M78" s="331"/>
      <c r="N78" s="268" t="str">
        <f>IF(N77="","",((SUM(O76,L76))/N77))</f>
        <v/>
      </c>
      <c r="O78" s="140" t="s">
        <v>64</v>
      </c>
      <c r="P78" s="172"/>
      <c r="Q78" s="172"/>
      <c r="R78" s="172"/>
      <c r="S78" s="172"/>
      <c r="T78" s="172"/>
    </row>
    <row r="79" spans="1:20" ht="18.75">
      <c r="A79" s="333"/>
      <c r="B79" s="333"/>
      <c r="G79" s="176"/>
    </row>
    <row r="80" spans="1:20" ht="18.75">
      <c r="A80" s="177"/>
      <c r="B80" s="314" t="s">
        <v>15</v>
      </c>
      <c r="C80" s="314"/>
      <c r="D80" s="314"/>
      <c r="E80" s="314"/>
      <c r="F80" s="314"/>
      <c r="G80" s="314"/>
      <c r="I80" s="178"/>
    </row>
    <row r="81" spans="1:14" s="162" customFormat="1" ht="79.900000000000006" customHeight="1">
      <c r="A81" s="179" t="s">
        <v>9</v>
      </c>
      <c r="B81" s="179" t="s">
        <v>7</v>
      </c>
      <c r="C81" s="179" t="s">
        <v>8</v>
      </c>
      <c r="D81" s="179" t="s">
        <v>10</v>
      </c>
      <c r="E81" s="179" t="s">
        <v>11</v>
      </c>
      <c r="F81" s="179" t="s">
        <v>12</v>
      </c>
      <c r="G81" s="179" t="s">
        <v>13</v>
      </c>
      <c r="I81" s="301" t="s">
        <v>111</v>
      </c>
      <c r="J81" s="301"/>
      <c r="K81" s="301"/>
      <c r="L81" s="193"/>
      <c r="M81" s="193"/>
      <c r="N81" s="3"/>
    </row>
    <row r="82" spans="1:14" s="161" customFormat="1" ht="11.25">
      <c r="A82" s="179"/>
      <c r="B82" s="179">
        <v>1</v>
      </c>
      <c r="C82" s="179">
        <v>2</v>
      </c>
      <c r="D82" s="179">
        <v>3</v>
      </c>
      <c r="E82" s="179">
        <v>4</v>
      </c>
      <c r="F82" s="179">
        <v>5</v>
      </c>
      <c r="G82" s="179">
        <v>6</v>
      </c>
      <c r="I82" s="39"/>
      <c r="J82" s="39"/>
      <c r="K82" s="39"/>
      <c r="L82" s="39"/>
      <c r="M82" s="7"/>
      <c r="N82" s="7"/>
    </row>
    <row r="83" spans="1:14" s="193" customFormat="1" ht="112.15" customHeight="1">
      <c r="A83" s="190">
        <v>1</v>
      </c>
      <c r="B83" s="244" t="s">
        <v>146</v>
      </c>
      <c r="C83" s="191" t="str">
        <f>D7</f>
        <v/>
      </c>
      <c r="D83" s="270" t="s">
        <v>139</v>
      </c>
      <c r="E83" s="191" t="str">
        <f>D6</f>
        <v/>
      </c>
      <c r="F83" s="192">
        <f>D5</f>
        <v>300</v>
      </c>
      <c r="G83" s="189" t="str">
        <f>D17</f>
        <v/>
      </c>
      <c r="I83" s="185" t="str">
        <f>IF(D17="","",(IF($D$12="Tak",(G83/1.08))))</f>
        <v/>
      </c>
      <c r="J83" s="186"/>
      <c r="K83" s="186"/>
    </row>
    <row r="84" spans="1:14" s="193" customFormat="1" ht="112.15" customHeight="1">
      <c r="A84" s="190">
        <v>2</v>
      </c>
      <c r="B84" s="244" t="s">
        <v>161</v>
      </c>
      <c r="C84" s="191" t="str">
        <f>D23</f>
        <v/>
      </c>
      <c r="D84" s="270" t="s">
        <v>139</v>
      </c>
      <c r="E84" s="191" t="str">
        <f>D22</f>
        <v/>
      </c>
      <c r="F84" s="192">
        <f>D5</f>
        <v>300</v>
      </c>
      <c r="G84" s="189" t="str">
        <f>D32</f>
        <v/>
      </c>
      <c r="I84" s="185" t="str">
        <f>IF(D32="","",(IF($D$12="Tak",(G84/1.08))))</f>
        <v/>
      </c>
      <c r="J84" s="186"/>
      <c r="K84" s="186"/>
    </row>
    <row r="85" spans="1:14" s="193" customFormat="1" ht="112.15" customHeight="1">
      <c r="A85" s="190">
        <v>3</v>
      </c>
      <c r="B85" s="244" t="s">
        <v>149</v>
      </c>
      <c r="C85" s="191" t="str">
        <f>D38</f>
        <v/>
      </c>
      <c r="D85" s="270" t="s">
        <v>139</v>
      </c>
      <c r="E85" s="191" t="str">
        <f>D37</f>
        <v/>
      </c>
      <c r="F85" s="192">
        <f>D5</f>
        <v>300</v>
      </c>
      <c r="G85" s="189" t="str">
        <f>D47</f>
        <v/>
      </c>
      <c r="I85" s="185" t="str">
        <f>IF(D47="","",(IF($D$12="Tak",(G85/1.08))))</f>
        <v/>
      </c>
      <c r="J85" s="186"/>
      <c r="K85" s="186"/>
    </row>
    <row r="86" spans="1:14" s="193" customFormat="1" ht="112.15" customHeight="1">
      <c r="A86" s="190">
        <v>4</v>
      </c>
      <c r="B86" s="244" t="s">
        <v>162</v>
      </c>
      <c r="C86" s="191" t="str">
        <f>D53</f>
        <v/>
      </c>
      <c r="D86" s="270" t="s">
        <v>139</v>
      </c>
      <c r="E86" s="191" t="str">
        <f>D52</f>
        <v/>
      </c>
      <c r="F86" s="192">
        <f>D5</f>
        <v>300</v>
      </c>
      <c r="G86" s="189" t="str">
        <f>D62</f>
        <v/>
      </c>
      <c r="I86" s="185" t="str">
        <f>IF(D62="","",(IF($D$12="Tak",(G86/1.08))))</f>
        <v/>
      </c>
      <c r="J86" s="186"/>
      <c r="K86" s="186"/>
    </row>
    <row r="87" spans="1:14" s="193" customFormat="1" ht="112.15" customHeight="1">
      <c r="A87" s="190">
        <v>5</v>
      </c>
      <c r="B87" s="244" t="s">
        <v>163</v>
      </c>
      <c r="C87" s="191" t="str">
        <f>D68</f>
        <v/>
      </c>
      <c r="D87" s="270" t="s">
        <v>139</v>
      </c>
      <c r="E87" s="191" t="str">
        <f>D67</f>
        <v/>
      </c>
      <c r="F87" s="192">
        <f>D5</f>
        <v>300</v>
      </c>
      <c r="G87" s="189" t="str">
        <f>D77</f>
        <v/>
      </c>
      <c r="I87" s="185" t="str">
        <f>IF(D77="","",(IF($D$12="Tak",(G87/1.08))))</f>
        <v/>
      </c>
      <c r="J87" s="186"/>
      <c r="K87" s="186"/>
    </row>
    <row r="88" spans="1:14" s="194" customFormat="1" ht="24" customHeight="1">
      <c r="G88" s="189">
        <f>SUM(G83:G87)</f>
        <v>0</v>
      </c>
      <c r="I88" s="185">
        <f>SUM(I83:I87)</f>
        <v>0</v>
      </c>
    </row>
  </sheetData>
  <sheetProtection password="8DE1" sheet="1" objects="1" scenarios="1" formatCells="0" formatColumns="0" formatRows="0" insertColumns="0" insertRows="0" insertHyperlinks="0" deleteColumns="0" deleteRows="0" sort="0" autoFilter="0" pivotTables="0"/>
  <protectedRanges>
    <protectedRange sqref="M66:N75" name="Rozstęp23"/>
    <protectedRange sqref="J66:K75" name="Rozstęp22"/>
    <protectedRange sqref="G66:H75" name="Rozstęp21"/>
    <protectedRange sqref="D71" name="Rozstęp20"/>
    <protectedRange sqref="M51:N60" name="Rozstęp19"/>
    <protectedRange sqref="J51:K60" name="Rozstęp18"/>
    <protectedRange sqref="G51:H60" name="Rozstęp17"/>
    <protectedRange sqref="D56" name="Rozstęp16"/>
    <protectedRange sqref="M36:N45" name="Rozstęp15"/>
    <protectedRange sqref="J39:K45" name="Rozstęp14"/>
    <protectedRange sqref="G39:H45" name="Rozstęp13"/>
    <protectedRange sqref="D41" name="Rozstęp12"/>
    <protectedRange sqref="M21:N30" name="Rozstęp11"/>
    <protectedRange sqref="J21:K30" name="Rozstęp10"/>
    <protectedRange sqref="G21:H30" name="Rozstęp9"/>
    <protectedRange sqref="D26" name="Rozstęp8"/>
    <protectedRange sqref="M5:N15" name="Rozstęp7"/>
    <protectedRange sqref="J5:K15 J36:K38" name="Rozstęp6"/>
    <protectedRange sqref="G5:H15 G36:H38" name="Rozstęp5"/>
    <protectedRange sqref="D12" name="Rozstęp4"/>
    <protectedRange sqref="D10" name="Rozstęp3"/>
    <protectedRange sqref="C3" name="Rozstęp1_2"/>
    <protectedRange sqref="D5" name="Rozstęp2_1"/>
  </protectedRanges>
  <mergeCells count="46">
    <mergeCell ref="I81:K81"/>
    <mergeCell ref="G49:H49"/>
    <mergeCell ref="J49:O49"/>
    <mergeCell ref="F50:F51"/>
    <mergeCell ref="B52:B53"/>
    <mergeCell ref="J78:M78"/>
    <mergeCell ref="J62:M62"/>
    <mergeCell ref="J63:M63"/>
    <mergeCell ref="A64:B64"/>
    <mergeCell ref="G64:H64"/>
    <mergeCell ref="J64:O64"/>
    <mergeCell ref="F65:F66"/>
    <mergeCell ref="B67:B68"/>
    <mergeCell ref="B55:B57"/>
    <mergeCell ref="B70:B72"/>
    <mergeCell ref="B25:B27"/>
    <mergeCell ref="J32:M32"/>
    <mergeCell ref="A1:B1"/>
    <mergeCell ref="B80:G80"/>
    <mergeCell ref="F3:F5"/>
    <mergeCell ref="A19:B19"/>
    <mergeCell ref="G19:H19"/>
    <mergeCell ref="J19:O19"/>
    <mergeCell ref="F20:F21"/>
    <mergeCell ref="B22:B23"/>
    <mergeCell ref="A79:B79"/>
    <mergeCell ref="J33:M33"/>
    <mergeCell ref="A34:B34"/>
    <mergeCell ref="G34:H34"/>
    <mergeCell ref="J34:O34"/>
    <mergeCell ref="J77:M77"/>
    <mergeCell ref="F35:F36"/>
    <mergeCell ref="B37:B38"/>
    <mergeCell ref="B40:B42"/>
    <mergeCell ref="A49:B49"/>
    <mergeCell ref="J47:M47"/>
    <mergeCell ref="J48:M48"/>
    <mergeCell ref="B6:B7"/>
    <mergeCell ref="B9:B11"/>
    <mergeCell ref="J17:M17"/>
    <mergeCell ref="J18:M18"/>
    <mergeCell ref="A2:F2"/>
    <mergeCell ref="G2:N2"/>
    <mergeCell ref="A3:B3"/>
    <mergeCell ref="G3:H3"/>
    <mergeCell ref="J3:O3"/>
  </mergeCells>
  <conditionalFormatting sqref="I83:I87">
    <cfRule type="expression" dxfId="5" priority="17">
      <formula>$D$12="Nie"</formula>
    </cfRule>
    <cfRule type="expression" dxfId="4" priority="19">
      <formula>$D$12="Tak"</formula>
    </cfRule>
  </conditionalFormatting>
  <conditionalFormatting sqref="G88">
    <cfRule type="expression" dxfId="3" priority="4">
      <formula>$D$12="Tak"</formula>
    </cfRule>
  </conditionalFormatting>
  <conditionalFormatting sqref="I88">
    <cfRule type="expression" dxfId="2" priority="2">
      <formula>$D$12="Nie"</formula>
    </cfRule>
    <cfRule type="expression" dxfId="1" priority="3">
      <formula>$D$12="Tak"</formula>
    </cfRule>
  </conditionalFormatting>
  <conditionalFormatting sqref="G83:G87">
    <cfRule type="expression" dxfId="0" priority="1">
      <formula>$D$12="Tak"</formula>
    </cfRule>
  </conditionalFormatting>
  <dataValidations count="2">
    <dataValidation type="list" allowBlank="1" showInputMessage="1" showErrorMessage="1" sqref="D12">
      <formula1>"Tak,Nie"</formula1>
    </dataValidation>
    <dataValidation type="list" allowBlank="1" showInputMessage="1" showErrorMessage="1" sqref="D5">
      <formula1>"300,200,100"</formula1>
    </dataValidation>
  </dataValidations>
  <pageMargins left="0.7" right="0.7" top="0.75" bottom="0.75" header="0.3" footer="0.3"/>
  <pageSetup paperSize="9" scale="38" orientation="landscape" r:id="rId1"/>
  <rowBreaks count="2" manualBreakCount="2">
    <brk id="33" max="14" man="1"/>
    <brk id="63" max="1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1" tint="0.34998626667073579"/>
  </sheetPr>
  <dimension ref="A1:T22"/>
  <sheetViews>
    <sheetView tabSelected="1" view="pageBreakPreview" zoomScale="64" zoomScaleNormal="66" zoomScaleSheetLayoutView="64" workbookViewId="0">
      <selection activeCell="H17" sqref="H17"/>
    </sheetView>
  </sheetViews>
  <sheetFormatPr defaultRowHeight="15"/>
  <cols>
    <col min="1" max="1" width="5.85546875" customWidth="1"/>
    <col min="2" max="2" width="19.42578125" customWidth="1"/>
    <col min="3" max="3" width="66.7109375" customWidth="1"/>
    <col min="4" max="4" width="20.42578125" customWidth="1"/>
    <col min="5" max="5" width="18.140625" customWidth="1"/>
    <col min="6" max="6" width="26.7109375" customWidth="1"/>
    <col min="7" max="7" width="23.28515625" customWidth="1"/>
    <col min="8" max="8" width="16.7109375" customWidth="1"/>
    <col min="9" max="9" width="23" customWidth="1"/>
    <col min="10" max="10" width="12.42578125" customWidth="1"/>
    <col min="11" max="11" width="16.28515625" customWidth="1"/>
    <col min="12" max="12" width="14.7109375" customWidth="1"/>
    <col min="13" max="13" width="12.7109375" customWidth="1"/>
    <col min="14" max="14" width="15.28515625" customWidth="1"/>
    <col min="15" max="15" width="14.5703125" customWidth="1"/>
  </cols>
  <sheetData>
    <row r="1" spans="1:20" ht="24.75" customHeight="1">
      <c r="A1" s="312" t="s">
        <v>47</v>
      </c>
      <c r="B1" s="312"/>
      <c r="C1" s="312"/>
      <c r="D1" s="312"/>
      <c r="E1" s="312"/>
      <c r="F1" s="312"/>
      <c r="G1" s="304" t="s">
        <v>95</v>
      </c>
      <c r="H1" s="304"/>
      <c r="I1" s="304"/>
      <c r="J1" s="304"/>
      <c r="K1" s="304"/>
      <c r="L1" s="304"/>
      <c r="M1" s="304"/>
      <c r="N1" s="304"/>
    </row>
    <row r="2" spans="1:20" ht="39.75" customHeight="1">
      <c r="A2" s="310" t="s">
        <v>48</v>
      </c>
      <c r="B2" s="311"/>
      <c r="C2" s="242" t="s">
        <v>98</v>
      </c>
      <c r="F2" s="313" t="s">
        <v>134</v>
      </c>
      <c r="G2" s="305" t="s">
        <v>96</v>
      </c>
      <c r="H2" s="305"/>
      <c r="J2" s="306" t="s">
        <v>49</v>
      </c>
      <c r="K2" s="307"/>
      <c r="L2" s="307"/>
      <c r="M2" s="307"/>
      <c r="N2" s="307"/>
      <c r="O2" s="307"/>
    </row>
    <row r="3" spans="1:20" ht="60.6" customHeight="1">
      <c r="A3" s="4"/>
      <c r="B3" s="5" t="s">
        <v>105</v>
      </c>
      <c r="C3" s="207" t="s">
        <v>104</v>
      </c>
      <c r="D3" s="60" t="s">
        <v>50</v>
      </c>
      <c r="F3" s="313"/>
      <c r="G3" s="243" t="s">
        <v>141</v>
      </c>
      <c r="H3" s="243" t="s">
        <v>140</v>
      </c>
      <c r="I3" s="3"/>
      <c r="J3" s="8" t="s">
        <v>51</v>
      </c>
      <c r="K3" s="8" t="s">
        <v>52</v>
      </c>
      <c r="L3" s="9" t="s">
        <v>53</v>
      </c>
      <c r="M3" s="8" t="s">
        <v>51</v>
      </c>
      <c r="N3" s="8" t="s">
        <v>52</v>
      </c>
      <c r="O3" s="9" t="s">
        <v>53</v>
      </c>
    </row>
    <row r="4" spans="1:20" s="2" customFormat="1" ht="34.15" customHeight="1">
      <c r="A4" s="124"/>
      <c r="B4" s="125" t="s">
        <v>2</v>
      </c>
      <c r="C4" s="130" t="s">
        <v>133</v>
      </c>
      <c r="D4" s="134">
        <v>300</v>
      </c>
      <c r="E4" s="136" t="s">
        <v>54</v>
      </c>
      <c r="F4" s="313"/>
      <c r="G4" s="255"/>
      <c r="H4" s="255"/>
      <c r="I4" s="44"/>
      <c r="J4" s="255"/>
      <c r="K4" s="255"/>
      <c r="L4" s="256" t="str">
        <f>IF(J4="","",K4*J4)</f>
        <v/>
      </c>
      <c r="M4" s="255"/>
      <c r="N4" s="255"/>
      <c r="O4" s="256" t="str">
        <f>IF(M4="","",N4*M4)</f>
        <v/>
      </c>
    </row>
    <row r="5" spans="1:20" s="2" customFormat="1" ht="34.15" customHeight="1">
      <c r="A5" s="124"/>
      <c r="B5" s="309" t="s">
        <v>1</v>
      </c>
      <c r="C5" s="127" t="s">
        <v>92</v>
      </c>
      <c r="D5" s="47" t="str">
        <f>N16</f>
        <v/>
      </c>
      <c r="E5" s="21"/>
      <c r="G5" s="257"/>
      <c r="H5" s="257"/>
      <c r="I5" s="45"/>
      <c r="J5" s="257"/>
      <c r="K5" s="257"/>
      <c r="L5" s="256" t="str">
        <f t="shared" ref="L5:L14" si="0">IF(J5="","",K5*J5)</f>
        <v/>
      </c>
      <c r="M5" s="257"/>
      <c r="N5" s="257"/>
      <c r="O5" s="256" t="str">
        <f t="shared" ref="O5:O14" si="1">IF(M5="","",N5*M5)</f>
        <v/>
      </c>
    </row>
    <row r="6" spans="1:20" s="2" customFormat="1" ht="34.15" customHeight="1">
      <c r="A6" s="124"/>
      <c r="B6" s="309"/>
      <c r="C6" s="127" t="s">
        <v>127</v>
      </c>
      <c r="D6" s="47" t="str">
        <f>IF(N16="","",(N17))</f>
        <v/>
      </c>
      <c r="E6" s="21"/>
      <c r="G6" s="257"/>
      <c r="H6" s="257"/>
      <c r="I6" s="46"/>
      <c r="J6" s="257"/>
      <c r="K6" s="257"/>
      <c r="L6" s="256" t="str">
        <f t="shared" si="0"/>
        <v/>
      </c>
      <c r="M6" s="257"/>
      <c r="N6" s="257"/>
      <c r="O6" s="256" t="str">
        <f t="shared" si="1"/>
        <v/>
      </c>
    </row>
    <row r="7" spans="1:20" ht="34.15" customHeight="1">
      <c r="A7" s="4"/>
      <c r="B7" s="128"/>
      <c r="C7" s="22" t="s">
        <v>0</v>
      </c>
      <c r="D7" s="234" t="str">
        <f>IF(D6="","",(D5*D6))</f>
        <v/>
      </c>
      <c r="E7" s="23"/>
      <c r="F7" s="2"/>
      <c r="G7" s="257"/>
      <c r="H7" s="257"/>
      <c r="I7" s="46"/>
      <c r="J7" s="257"/>
      <c r="K7" s="257"/>
      <c r="L7" s="256" t="str">
        <f t="shared" si="0"/>
        <v/>
      </c>
      <c r="M7" s="257"/>
      <c r="N7" s="257"/>
      <c r="O7" s="256" t="str">
        <f t="shared" si="1"/>
        <v/>
      </c>
    </row>
    <row r="8" spans="1:20" ht="34.15" customHeight="1" thickBot="1">
      <c r="A8" s="4"/>
      <c r="B8" s="309" t="s">
        <v>106</v>
      </c>
      <c r="C8" s="129" t="s">
        <v>93</v>
      </c>
      <c r="D8" s="47" t="str">
        <f>IF(D9="","",H15)</f>
        <v/>
      </c>
      <c r="E8" s="50"/>
      <c r="F8" s="2"/>
      <c r="G8" s="257"/>
      <c r="H8" s="257"/>
      <c r="I8" s="46"/>
      <c r="J8" s="257"/>
      <c r="K8" s="257"/>
      <c r="L8" s="256" t="str">
        <f t="shared" si="0"/>
        <v/>
      </c>
      <c r="M8" s="257"/>
      <c r="N8" s="257"/>
      <c r="O8" s="256" t="str">
        <f t="shared" si="1"/>
        <v/>
      </c>
    </row>
    <row r="9" spans="1:20" ht="34.15" customHeight="1" thickBot="1">
      <c r="A9" s="4"/>
      <c r="B9" s="309"/>
      <c r="C9" s="130" t="s">
        <v>132</v>
      </c>
      <c r="D9" s="135"/>
      <c r="E9" s="137"/>
      <c r="G9" s="257"/>
      <c r="H9" s="257"/>
      <c r="I9" s="46"/>
      <c r="J9" s="257"/>
      <c r="K9" s="257"/>
      <c r="L9" s="256" t="str">
        <f t="shared" si="0"/>
        <v/>
      </c>
      <c r="M9" s="257"/>
      <c r="N9" s="257"/>
      <c r="O9" s="256" t="str">
        <f t="shared" si="1"/>
        <v/>
      </c>
    </row>
    <row r="10" spans="1:20" ht="34.15" customHeight="1">
      <c r="A10" s="4"/>
      <c r="B10" s="309"/>
      <c r="C10" s="127" t="s">
        <v>130</v>
      </c>
      <c r="D10" s="228" t="str">
        <f>IF(G4="","",G15)</f>
        <v/>
      </c>
      <c r="E10" s="24"/>
      <c r="G10" s="257"/>
      <c r="H10" s="257"/>
      <c r="I10" s="45"/>
      <c r="J10" s="257"/>
      <c r="K10" s="257"/>
      <c r="L10" s="256" t="str">
        <f t="shared" si="0"/>
        <v/>
      </c>
      <c r="M10" s="257"/>
      <c r="N10" s="257"/>
      <c r="O10" s="256" t="str">
        <f t="shared" si="1"/>
        <v/>
      </c>
    </row>
    <row r="11" spans="1:20" ht="34.15" customHeight="1">
      <c r="A11" s="208"/>
      <c r="B11" s="208"/>
      <c r="C11" s="233" t="s">
        <v>131</v>
      </c>
      <c r="D11" s="134" t="s">
        <v>178</v>
      </c>
      <c r="E11" s="138" t="s">
        <v>54</v>
      </c>
      <c r="F11" s="25"/>
      <c r="G11" s="258"/>
      <c r="H11" s="258"/>
      <c r="I11" s="45"/>
      <c r="J11" s="258"/>
      <c r="K11" s="258"/>
      <c r="L11" s="256" t="str">
        <f t="shared" si="0"/>
        <v/>
      </c>
      <c r="M11" s="258"/>
      <c r="N11" s="258"/>
      <c r="O11" s="256" t="str">
        <f t="shared" si="1"/>
        <v/>
      </c>
    </row>
    <row r="12" spans="1:20" ht="34.15" customHeight="1">
      <c r="A12" s="209"/>
      <c r="B12" s="209"/>
      <c r="C12" s="215" t="s">
        <v>55</v>
      </c>
      <c r="D12" s="47" t="str">
        <f>IF(D9="","",(IF(D8*D9&lt;D7,"mniejsza",IF(D8*D9=D7,"równa","większa"))))</f>
        <v/>
      </c>
      <c r="E12" s="51"/>
      <c r="F12" s="27"/>
      <c r="G12" s="255"/>
      <c r="H12" s="255"/>
      <c r="I12" s="44"/>
      <c r="J12" s="255"/>
      <c r="K12" s="255"/>
      <c r="L12" s="256" t="str">
        <f t="shared" si="0"/>
        <v/>
      </c>
      <c r="M12" s="255"/>
      <c r="N12" s="255"/>
      <c r="O12" s="256" t="str">
        <f t="shared" si="1"/>
        <v/>
      </c>
    </row>
    <row r="13" spans="1:20" ht="34.15" customHeight="1">
      <c r="A13" s="210"/>
      <c r="B13" s="211"/>
      <c r="C13" s="216" t="s">
        <v>56</v>
      </c>
      <c r="D13" s="234" t="str">
        <f>IF(D9="","",(D8*D9))</f>
        <v/>
      </c>
      <c r="E13" s="52"/>
      <c r="F13" s="28"/>
      <c r="G13" s="255"/>
      <c r="H13" s="255"/>
      <c r="I13" s="44"/>
      <c r="J13" s="255"/>
      <c r="K13" s="255"/>
      <c r="L13" s="256" t="str">
        <f t="shared" si="0"/>
        <v/>
      </c>
      <c r="M13" s="255"/>
      <c r="N13" s="255"/>
      <c r="O13" s="256" t="str">
        <f t="shared" si="1"/>
        <v/>
      </c>
    </row>
    <row r="14" spans="1:20" ht="34.15" customHeight="1">
      <c r="A14" s="210"/>
      <c r="B14" s="211"/>
      <c r="C14" s="216" t="s">
        <v>57</v>
      </c>
      <c r="D14" s="230" t="str">
        <f>IF(D9="","",(D10/D13))</f>
        <v/>
      </c>
      <c r="E14" s="53"/>
      <c r="F14" s="29"/>
      <c r="G14" s="257"/>
      <c r="H14" s="257"/>
      <c r="I14" s="44"/>
      <c r="J14" s="257"/>
      <c r="K14" s="257"/>
      <c r="L14" s="256" t="str">
        <f t="shared" si="0"/>
        <v/>
      </c>
      <c r="M14" s="257"/>
      <c r="N14" s="257"/>
      <c r="O14" s="256" t="str">
        <f t="shared" si="1"/>
        <v/>
      </c>
      <c r="P14" s="30"/>
      <c r="Q14" s="30"/>
      <c r="R14" s="30"/>
      <c r="S14" s="30"/>
      <c r="T14" s="30"/>
    </row>
    <row r="15" spans="1:20" s="1" customFormat="1" ht="34.15" customHeight="1">
      <c r="A15" s="212"/>
      <c r="B15" s="213"/>
      <c r="C15" s="43" t="s">
        <v>88</v>
      </c>
      <c r="D15" s="230" t="str">
        <f>IF(D9="","",(IF(OR(D14&lt;=D4),D14,D4))*(IF(OR(D13&lt;=D7),D13,D7)))</f>
        <v/>
      </c>
      <c r="E15" s="54" t="str">
        <f>IF(D5="","",(IF(OR(D13&gt;=D7),D7,D13)*(D13*IF(OR(D17&gt;=$D$4),$D$4,D17))/D13))</f>
        <v/>
      </c>
      <c r="F15"/>
      <c r="G15" s="229" t="str">
        <f>IF(G4="","",SUM(G4:G14))</f>
        <v/>
      </c>
      <c r="H15" s="248" t="str">
        <f>IF(H4="","",SUM(H4:H14))</f>
        <v/>
      </c>
      <c r="I15" s="31"/>
      <c r="J15" s="259" t="str">
        <f>IF(J4="","",SUM(J4:J14))</f>
        <v/>
      </c>
      <c r="K15" s="259"/>
      <c r="L15" s="260" t="str">
        <f>IF(L4="","",SUM(L4:L14))</f>
        <v/>
      </c>
      <c r="M15" s="259" t="str">
        <f>IF(M4="","",SUM(M4:M14))</f>
        <v/>
      </c>
      <c r="N15" s="259"/>
      <c r="O15" s="260" t="str">
        <f>IF(O4="","",SUM(O4:O14))</f>
        <v/>
      </c>
      <c r="P15" s="57"/>
      <c r="Q15" s="30"/>
      <c r="R15" s="30"/>
      <c r="S15" s="30"/>
      <c r="T15" s="30"/>
    </row>
    <row r="16" spans="1:20" ht="34.15" customHeight="1">
      <c r="A16" s="214"/>
      <c r="B16" s="214"/>
      <c r="C16" s="61" t="s">
        <v>89</v>
      </c>
      <c r="D16" s="55" t="str">
        <f>IF(D9="","",(MIN(D15:D15)))</f>
        <v/>
      </c>
      <c r="E16" s="32"/>
      <c r="F16" s="33"/>
      <c r="G16" s="34"/>
      <c r="H16" s="34"/>
      <c r="I16" s="31"/>
      <c r="J16" s="308" t="s">
        <v>60</v>
      </c>
      <c r="K16" s="308"/>
      <c r="L16" s="308"/>
      <c r="M16" s="308"/>
      <c r="N16" s="253" t="str">
        <f>IF(J4="","",SUM(J15,M15))</f>
        <v/>
      </c>
      <c r="O16" s="59"/>
      <c r="P16" s="57"/>
      <c r="Q16" s="30"/>
      <c r="R16" s="30"/>
      <c r="S16" s="30"/>
      <c r="T16" s="30"/>
    </row>
    <row r="17" spans="1:20" ht="31.15" customHeight="1">
      <c r="C17" s="35" t="s">
        <v>62</v>
      </c>
      <c r="D17" s="36" t="e">
        <f>IF(OR((D10/D13)&lt;=$D$4),(D10/D13),$D$4)</f>
        <v>#VALUE!</v>
      </c>
      <c r="J17" s="302" t="s">
        <v>63</v>
      </c>
      <c r="K17" s="302"/>
      <c r="L17" s="302"/>
      <c r="M17" s="302"/>
      <c r="N17" s="268" t="str">
        <f>IF(N16="","",((SUM(O15,L15))/N16))</f>
        <v/>
      </c>
      <c r="O17" s="34"/>
      <c r="P17" s="30"/>
      <c r="Q17" s="30"/>
      <c r="R17" s="30"/>
      <c r="S17" s="30"/>
      <c r="T17" s="30"/>
    </row>
    <row r="18" spans="1:20" ht="18.75">
      <c r="A18" s="303"/>
      <c r="B18" s="303"/>
      <c r="G18" s="37"/>
    </row>
    <row r="19" spans="1:20" ht="18.75">
      <c r="A19" s="38"/>
      <c r="B19" s="314" t="s">
        <v>15</v>
      </c>
      <c r="C19" s="314"/>
      <c r="D19" s="314"/>
      <c r="E19" s="314"/>
      <c r="F19" s="314"/>
      <c r="G19" s="314"/>
      <c r="I19" s="26"/>
    </row>
    <row r="20" spans="1:20" s="3" customFormat="1" ht="79.900000000000006" customHeight="1">
      <c r="A20" s="19" t="s">
        <v>9</v>
      </c>
      <c r="B20" s="19" t="s">
        <v>7</v>
      </c>
      <c r="C20" s="19" t="s">
        <v>8</v>
      </c>
      <c r="D20" s="19" t="s">
        <v>10</v>
      </c>
      <c r="E20" s="19" t="s">
        <v>11</v>
      </c>
      <c r="F20" s="19" t="s">
        <v>12</v>
      </c>
      <c r="G20" s="19" t="s">
        <v>13</v>
      </c>
      <c r="I20" s="301" t="s">
        <v>111</v>
      </c>
      <c r="J20" s="301"/>
      <c r="K20" s="301"/>
      <c r="L20" s="193"/>
      <c r="M20" s="193"/>
    </row>
    <row r="21" spans="1:20" s="7" customFormat="1" ht="11.25">
      <c r="A21" s="19"/>
      <c r="B21" s="19">
        <v>1</v>
      </c>
      <c r="C21" s="19">
        <v>2</v>
      </c>
      <c r="D21" s="19">
        <v>3</v>
      </c>
      <c r="E21" s="19">
        <v>4</v>
      </c>
      <c r="F21" s="19">
        <v>5</v>
      </c>
      <c r="G21" s="19">
        <v>6</v>
      </c>
      <c r="I21" s="39"/>
      <c r="J21" s="39"/>
      <c r="K21" s="39"/>
      <c r="L21" s="39"/>
    </row>
    <row r="22" spans="1:20" s="145" customFormat="1" ht="123.6" customHeight="1">
      <c r="A22" s="144">
        <v>1</v>
      </c>
      <c r="B22" s="244" t="s">
        <v>138</v>
      </c>
      <c r="C22" s="141" t="str">
        <f>D6</f>
        <v/>
      </c>
      <c r="D22" s="245" t="s">
        <v>139</v>
      </c>
      <c r="E22" s="141" t="str">
        <f>D5</f>
        <v/>
      </c>
      <c r="F22" s="142">
        <f>D4</f>
        <v>300</v>
      </c>
      <c r="G22" s="143" t="str">
        <f>D16</f>
        <v/>
      </c>
      <c r="I22" s="146" t="b">
        <f>IF(D11="",0,(IF(D11="Tak",(G22/1.08))))</f>
        <v>0</v>
      </c>
      <c r="J22" s="147"/>
      <c r="K22" s="147"/>
    </row>
  </sheetData>
  <sheetProtection password="8DE1" sheet="1" objects="1" scenarios="1" formatCells="0" formatColumns="0" formatRows="0" insertColumns="0" insertRows="0" insertHyperlinks="0" deleteColumns="0" deleteRows="0" sort="0" autoFilter="0" pivotTables="0"/>
  <protectedRanges>
    <protectedRange sqref="D9" name="Rozstęp7"/>
    <protectedRange sqref="C2" name="Rozstęp1"/>
    <protectedRange sqref="D4" name="Rozstęp2"/>
    <protectedRange sqref="D11" name="Rozstęp3"/>
    <protectedRange sqref="G4:H14" name="Rozstęp4"/>
    <protectedRange sqref="J4:K14" name="Rozstęp5"/>
    <protectedRange sqref="M4:N14" name="Rozstęp6"/>
  </protectedRanges>
  <mergeCells count="13">
    <mergeCell ref="I20:K20"/>
    <mergeCell ref="J17:M17"/>
    <mergeCell ref="A18:B18"/>
    <mergeCell ref="G1:N1"/>
    <mergeCell ref="G2:H2"/>
    <mergeCell ref="J2:O2"/>
    <mergeCell ref="J16:M16"/>
    <mergeCell ref="B5:B6"/>
    <mergeCell ref="A2:B2"/>
    <mergeCell ref="B8:B10"/>
    <mergeCell ref="A1:F1"/>
    <mergeCell ref="F2:F4"/>
    <mergeCell ref="B19:G19"/>
  </mergeCells>
  <conditionalFormatting sqref="I22">
    <cfRule type="expression" dxfId="54" priority="1">
      <formula>$D$11="Nie"</formula>
    </cfRule>
    <cfRule type="expression" dxfId="53" priority="3">
      <formula>$D$11="Tak"</formula>
    </cfRule>
  </conditionalFormatting>
  <conditionalFormatting sqref="G22">
    <cfRule type="expression" dxfId="52" priority="2">
      <formula>$D$11="Tak"</formula>
    </cfRule>
  </conditionalFormatting>
  <dataValidations count="2">
    <dataValidation type="list" allowBlank="1" showInputMessage="1" showErrorMessage="1" sqref="D4">
      <formula1>"300,200,100"</formula1>
    </dataValidation>
    <dataValidation type="list" allowBlank="1" showInputMessage="1" showErrorMessage="1" sqref="D11">
      <formula1>"Tak,Nie"</formula1>
    </dataValidation>
  </dataValidations>
  <pageMargins left="0.7" right="0.7" top="0.75" bottom="0.75" header="0.3" footer="0.3"/>
  <pageSetup paperSize="9" scale="42" orientation="landscape" r:id="rId1"/>
  <rowBreaks count="1" manualBreakCount="1">
    <brk id="23" max="12" man="1"/>
  </rowBreaks>
  <ignoredErrors>
    <ignoredError sqref="D10 L4:L14 O4 O5:O14 M15 N16 G15:H15 J15" emptyCellReference="1"/>
    <ignoredError sqref="D1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theme="9"/>
  </sheetPr>
  <dimension ref="A1:T37"/>
  <sheetViews>
    <sheetView view="pageBreakPreview" zoomScale="60" zoomScaleNormal="66" workbookViewId="0">
      <selection activeCell="F2" sqref="F2:F4"/>
    </sheetView>
  </sheetViews>
  <sheetFormatPr defaultRowHeight="15"/>
  <cols>
    <col min="1" max="1" width="5.85546875" customWidth="1"/>
    <col min="2" max="2" width="19.42578125" customWidth="1"/>
    <col min="3" max="3" width="65.7109375" customWidth="1"/>
    <col min="4" max="4" width="20.42578125" customWidth="1"/>
    <col min="5" max="5" width="18.140625" customWidth="1"/>
    <col min="6" max="6" width="16.42578125" customWidth="1"/>
    <col min="7" max="7" width="22.7109375" customWidth="1"/>
    <col min="8" max="8" width="16.7109375" customWidth="1"/>
    <col min="9" max="9" width="23" customWidth="1"/>
    <col min="10" max="10" width="12.5703125" customWidth="1"/>
    <col min="11" max="11" width="16.28515625" customWidth="1"/>
    <col min="12" max="12" width="14.7109375" customWidth="1"/>
    <col min="13" max="13" width="12.7109375" customWidth="1"/>
    <col min="14" max="14" width="15.28515625" customWidth="1"/>
    <col min="15" max="15" width="14.5703125" customWidth="1"/>
  </cols>
  <sheetData>
    <row r="1" spans="1:20" ht="24.75" customHeight="1">
      <c r="A1" s="312" t="s">
        <v>85</v>
      </c>
      <c r="B1" s="312"/>
      <c r="C1" s="312"/>
      <c r="D1" s="312"/>
      <c r="E1" s="312"/>
      <c r="F1" s="312"/>
      <c r="G1" s="304" t="s">
        <v>95</v>
      </c>
      <c r="H1" s="304"/>
      <c r="I1" s="304"/>
      <c r="J1" s="304"/>
      <c r="K1" s="304"/>
      <c r="L1" s="304"/>
      <c r="M1" s="304"/>
      <c r="N1" s="304"/>
    </row>
    <row r="2" spans="1:20" ht="39.75" customHeight="1">
      <c r="A2" s="310" t="s">
        <v>48</v>
      </c>
      <c r="B2" s="311"/>
      <c r="C2" s="242" t="s">
        <v>98</v>
      </c>
      <c r="F2" s="315" t="s">
        <v>101</v>
      </c>
      <c r="G2" s="305" t="s">
        <v>96</v>
      </c>
      <c r="H2" s="305"/>
      <c r="J2" s="306" t="s">
        <v>49</v>
      </c>
      <c r="K2" s="307"/>
      <c r="L2" s="307"/>
      <c r="M2" s="307"/>
      <c r="N2" s="307"/>
      <c r="O2" s="307"/>
    </row>
    <row r="3" spans="1:20" ht="60.6" customHeight="1">
      <c r="A3" s="4"/>
      <c r="B3" s="5" t="s">
        <v>105</v>
      </c>
      <c r="C3" s="207" t="s">
        <v>104</v>
      </c>
      <c r="D3" s="60" t="s">
        <v>50</v>
      </c>
      <c r="F3" s="315"/>
      <c r="G3" s="243" t="s">
        <v>141</v>
      </c>
      <c r="H3" s="243" t="s">
        <v>140</v>
      </c>
      <c r="I3" s="3"/>
      <c r="J3" s="8" t="s">
        <v>51</v>
      </c>
      <c r="K3" s="8" t="s">
        <v>52</v>
      </c>
      <c r="L3" s="9" t="s">
        <v>53</v>
      </c>
      <c r="M3" s="8" t="s">
        <v>51</v>
      </c>
      <c r="N3" s="8" t="s">
        <v>52</v>
      </c>
      <c r="O3" s="9" t="s">
        <v>53</v>
      </c>
    </row>
    <row r="4" spans="1:20" s="2" customFormat="1" ht="34.15" customHeight="1">
      <c r="A4" s="124"/>
      <c r="B4" s="126" t="s">
        <v>2</v>
      </c>
      <c r="C4" s="130" t="s">
        <v>129</v>
      </c>
      <c r="D4" s="134">
        <v>300</v>
      </c>
      <c r="E4" s="136" t="s">
        <v>54</v>
      </c>
      <c r="F4" s="315"/>
      <c r="G4" s="255"/>
      <c r="H4" s="255"/>
      <c r="I4" s="44"/>
      <c r="J4" s="255"/>
      <c r="K4" s="255"/>
      <c r="L4" s="256" t="str">
        <f>IF(J4="","",K4*J4)</f>
        <v/>
      </c>
      <c r="M4" s="255"/>
      <c r="N4" s="255"/>
      <c r="O4" s="256" t="str">
        <f>IF(M4="","",N4*M4)</f>
        <v/>
      </c>
    </row>
    <row r="5" spans="1:20" s="2" customFormat="1" ht="34.15" customHeight="1">
      <c r="A5" s="124"/>
      <c r="B5" s="309" t="s">
        <v>1</v>
      </c>
      <c r="C5" s="127" t="s">
        <v>92</v>
      </c>
      <c r="D5" s="47" t="str">
        <f>N16</f>
        <v/>
      </c>
      <c r="E5" s="21"/>
      <c r="G5" s="132"/>
      <c r="H5" s="132"/>
      <c r="I5" s="45"/>
      <c r="J5" s="257"/>
      <c r="K5" s="257"/>
      <c r="L5" s="256" t="str">
        <f t="shared" ref="L5:L14" si="0">IF(J5="","",K5*J5)</f>
        <v/>
      </c>
      <c r="M5" s="257"/>
      <c r="N5" s="257"/>
      <c r="O5" s="256" t="str">
        <f t="shared" ref="O5:O14" si="1">IF(M5="","",N5*M5)</f>
        <v/>
      </c>
    </row>
    <row r="6" spans="1:20" s="2" customFormat="1" ht="34.15" customHeight="1">
      <c r="A6" s="124"/>
      <c r="B6" s="309"/>
      <c r="C6" s="127" t="s">
        <v>99</v>
      </c>
      <c r="D6" s="47" t="str">
        <f>IF(N16="","",(N17))</f>
        <v/>
      </c>
      <c r="E6" s="21"/>
      <c r="G6" s="132"/>
      <c r="H6" s="132"/>
      <c r="I6" s="46"/>
      <c r="J6" s="257"/>
      <c r="K6" s="257"/>
      <c r="L6" s="256" t="str">
        <f t="shared" si="0"/>
        <v/>
      </c>
      <c r="M6" s="257"/>
      <c r="N6" s="257"/>
      <c r="O6" s="256" t="str">
        <f t="shared" si="1"/>
        <v/>
      </c>
    </row>
    <row r="7" spans="1:20" ht="34.15" customHeight="1">
      <c r="A7" s="4"/>
      <c r="B7" s="128"/>
      <c r="C7" s="22" t="s">
        <v>0</v>
      </c>
      <c r="D7" s="234" t="str">
        <f>IF(D9="","",(D5*D6))</f>
        <v/>
      </c>
      <c r="E7" s="23"/>
      <c r="F7" s="2"/>
      <c r="G7" s="132"/>
      <c r="H7" s="132"/>
      <c r="I7" s="46"/>
      <c r="J7" s="257"/>
      <c r="K7" s="257"/>
      <c r="L7" s="256" t="str">
        <f t="shared" si="0"/>
        <v/>
      </c>
      <c r="M7" s="257"/>
      <c r="N7" s="257"/>
      <c r="O7" s="256" t="str">
        <f t="shared" si="1"/>
        <v/>
      </c>
    </row>
    <row r="8" spans="1:20" ht="34.15" customHeight="1" thickBot="1">
      <c r="A8" s="4"/>
      <c r="B8" s="309" t="s">
        <v>106</v>
      </c>
      <c r="C8" s="129" t="s">
        <v>93</v>
      </c>
      <c r="D8" s="47" t="str">
        <f>IF(D9="","",H15)</f>
        <v/>
      </c>
      <c r="E8" s="50"/>
      <c r="F8" s="2"/>
      <c r="G8" s="132"/>
      <c r="H8" s="132"/>
      <c r="I8" s="46"/>
      <c r="J8" s="257"/>
      <c r="K8" s="257"/>
      <c r="L8" s="256" t="str">
        <f t="shared" si="0"/>
        <v/>
      </c>
      <c r="M8" s="257"/>
      <c r="N8" s="257"/>
      <c r="O8" s="256" t="str">
        <f t="shared" si="1"/>
        <v/>
      </c>
    </row>
    <row r="9" spans="1:20" ht="34.15" customHeight="1" thickBot="1">
      <c r="A9" s="4"/>
      <c r="B9" s="309"/>
      <c r="C9" s="130" t="s">
        <v>94</v>
      </c>
      <c r="D9" s="135"/>
      <c r="E9" s="137"/>
      <c r="G9" s="132"/>
      <c r="H9" s="132"/>
      <c r="I9" s="46"/>
      <c r="J9" s="257"/>
      <c r="K9" s="257"/>
      <c r="L9" s="256" t="str">
        <f t="shared" si="0"/>
        <v/>
      </c>
      <c r="M9" s="257"/>
      <c r="N9" s="257"/>
      <c r="O9" s="256" t="str">
        <f t="shared" si="1"/>
        <v/>
      </c>
    </row>
    <row r="10" spans="1:20" ht="34.15" customHeight="1">
      <c r="A10" s="4"/>
      <c r="B10" s="309"/>
      <c r="C10" s="127" t="s">
        <v>100</v>
      </c>
      <c r="D10" s="48" t="str">
        <f>IF(G4="","",G15)</f>
        <v/>
      </c>
      <c r="E10" s="24"/>
      <c r="G10" s="132"/>
      <c r="H10" s="132"/>
      <c r="I10" s="45"/>
      <c r="J10" s="257"/>
      <c r="K10" s="257"/>
      <c r="L10" s="256" t="str">
        <f t="shared" si="0"/>
        <v/>
      </c>
      <c r="M10" s="257"/>
      <c r="N10" s="257"/>
      <c r="O10" s="256" t="str">
        <f t="shared" si="1"/>
        <v/>
      </c>
    </row>
    <row r="11" spans="1:20" ht="34.15" customHeight="1">
      <c r="A11" s="208"/>
      <c r="B11" s="208"/>
      <c r="C11" s="139" t="s">
        <v>128</v>
      </c>
      <c r="D11" s="134" t="s">
        <v>178</v>
      </c>
      <c r="E11" s="138" t="s">
        <v>54</v>
      </c>
      <c r="F11" s="25"/>
      <c r="G11" s="133"/>
      <c r="H11" s="133"/>
      <c r="I11" s="45"/>
      <c r="J11" s="258"/>
      <c r="K11" s="258"/>
      <c r="L11" s="256" t="str">
        <f t="shared" si="0"/>
        <v/>
      </c>
      <c r="M11" s="258"/>
      <c r="N11" s="258"/>
      <c r="O11" s="256" t="str">
        <f t="shared" si="1"/>
        <v/>
      </c>
    </row>
    <row r="12" spans="1:20" ht="34.15" customHeight="1">
      <c r="A12" s="209"/>
      <c r="B12" s="209"/>
      <c r="C12" s="215" t="s">
        <v>55</v>
      </c>
      <c r="D12" s="47" t="str">
        <f>IF(D9="","",(IF(D8*D9&lt;D7,"mniejsza",IF(D8*D9=D7,"równa","większa"))))</f>
        <v/>
      </c>
      <c r="E12" s="51"/>
      <c r="F12" s="27"/>
      <c r="G12" s="131"/>
      <c r="H12" s="131"/>
      <c r="I12" s="44"/>
      <c r="J12" s="255"/>
      <c r="K12" s="255"/>
      <c r="L12" s="256" t="str">
        <f t="shared" si="0"/>
        <v/>
      </c>
      <c r="M12" s="255"/>
      <c r="N12" s="255"/>
      <c r="O12" s="256" t="str">
        <f t="shared" si="1"/>
        <v/>
      </c>
    </row>
    <row r="13" spans="1:20" ht="34.15" customHeight="1">
      <c r="A13" s="210"/>
      <c r="B13" s="211"/>
      <c r="C13" s="216" t="s">
        <v>56</v>
      </c>
      <c r="D13" s="234" t="str">
        <f>IF(D9="","",(D8*D9))</f>
        <v/>
      </c>
      <c r="E13" s="52"/>
      <c r="F13" s="28"/>
      <c r="G13" s="131"/>
      <c r="H13" s="131"/>
      <c r="I13" s="44"/>
      <c r="J13" s="255"/>
      <c r="K13" s="255"/>
      <c r="L13" s="256" t="str">
        <f t="shared" si="0"/>
        <v/>
      </c>
      <c r="M13" s="255"/>
      <c r="N13" s="255"/>
      <c r="O13" s="256" t="str">
        <f t="shared" si="1"/>
        <v/>
      </c>
    </row>
    <row r="14" spans="1:20" ht="34.15" customHeight="1">
      <c r="A14" s="210"/>
      <c r="B14" s="211"/>
      <c r="C14" s="216" t="s">
        <v>57</v>
      </c>
      <c r="D14" s="47" t="str">
        <f>IF(D9="","",(D10/D13))</f>
        <v/>
      </c>
      <c r="E14" s="53"/>
      <c r="F14" s="29"/>
      <c r="G14" s="132"/>
      <c r="H14" s="132"/>
      <c r="I14" s="44"/>
      <c r="J14" s="257"/>
      <c r="K14" s="257"/>
      <c r="L14" s="256" t="str">
        <f t="shared" si="0"/>
        <v/>
      </c>
      <c r="M14" s="257"/>
      <c r="N14" s="257"/>
      <c r="O14" s="256" t="str">
        <f t="shared" si="1"/>
        <v/>
      </c>
      <c r="P14" s="30"/>
      <c r="Q14" s="30"/>
      <c r="R14" s="30"/>
      <c r="S14" s="30"/>
      <c r="T14" s="30"/>
    </row>
    <row r="15" spans="1:20" s="1" customFormat="1" ht="34.15" customHeight="1">
      <c r="A15" s="212"/>
      <c r="B15" s="213"/>
      <c r="C15" s="43" t="s">
        <v>88</v>
      </c>
      <c r="D15" s="235" t="str">
        <f>IF(D9="","",(IF(OR(D14&lt;=D4),D14,D4))*(IF(OR(D13&lt;=D7),D13,D7)))</f>
        <v/>
      </c>
      <c r="E15" s="54"/>
      <c r="F15"/>
      <c r="G15" s="49" t="str">
        <f>IF(G4="","",SUM(G4:G14))</f>
        <v/>
      </c>
      <c r="H15" s="49" t="str">
        <f>IF(H4="","",SUM(H4:H14))</f>
        <v/>
      </c>
      <c r="I15" s="31"/>
      <c r="J15" s="49" t="str">
        <f>IF(J4="","",SUM(J4:J14))</f>
        <v/>
      </c>
      <c r="K15" s="49"/>
      <c r="L15" s="262" t="str">
        <f>IF(L4="","",SUM(L4:L14))</f>
        <v/>
      </c>
      <c r="M15" s="49" t="str">
        <f>IF(M4="","",SUM(M4:M14))</f>
        <v/>
      </c>
      <c r="N15" s="49"/>
      <c r="O15" s="262" t="str">
        <f>IF(O4="","",SUM(O4:O14))</f>
        <v/>
      </c>
      <c r="P15" s="57"/>
      <c r="Q15" s="30"/>
      <c r="R15" s="30"/>
      <c r="S15" s="30"/>
      <c r="T15" s="30"/>
    </row>
    <row r="16" spans="1:20" ht="34.15" customHeight="1">
      <c r="A16" s="214"/>
      <c r="B16" s="214"/>
      <c r="C16" s="61" t="s">
        <v>89</v>
      </c>
      <c r="D16" s="55" t="str">
        <f>IF(D9="","",(MIN(D15:D15)))</f>
        <v/>
      </c>
      <c r="E16" s="32"/>
      <c r="F16" s="33"/>
      <c r="G16" s="34"/>
      <c r="H16" s="34"/>
      <c r="I16" s="31"/>
      <c r="J16" s="308" t="s">
        <v>60</v>
      </c>
      <c r="K16" s="308"/>
      <c r="L16" s="308"/>
      <c r="M16" s="308"/>
      <c r="N16" s="263" t="str">
        <f>IF(J4="","",SUM(J15,M15))</f>
        <v/>
      </c>
      <c r="O16" s="59"/>
      <c r="P16" s="57"/>
      <c r="Q16" s="30"/>
      <c r="R16" s="30"/>
      <c r="S16" s="30"/>
      <c r="T16" s="30"/>
    </row>
    <row r="17" spans="1:20" ht="31.15" customHeight="1">
      <c r="C17" s="35" t="s">
        <v>62</v>
      </c>
      <c r="D17" s="36"/>
      <c r="J17" s="302" t="s">
        <v>63</v>
      </c>
      <c r="K17" s="302"/>
      <c r="L17" s="302"/>
      <c r="M17" s="302"/>
      <c r="N17" s="261" t="str">
        <f>IF(N16="","",((SUM(O15,L15))/N16))</f>
        <v/>
      </c>
      <c r="O17" s="34"/>
      <c r="P17" s="30"/>
      <c r="Q17" s="30"/>
      <c r="R17" s="30"/>
      <c r="S17" s="30"/>
      <c r="T17" s="30"/>
    </row>
    <row r="18" spans="1:20" ht="39.75" customHeight="1">
      <c r="A18" s="310"/>
      <c r="B18" s="311"/>
      <c r="C18" s="20"/>
      <c r="F18" s="3"/>
      <c r="G18" s="305" t="s">
        <v>96</v>
      </c>
      <c r="H18" s="305"/>
      <c r="J18" s="319"/>
      <c r="K18" s="319"/>
      <c r="L18" s="319"/>
      <c r="M18" s="319"/>
      <c r="N18" s="319"/>
      <c r="O18" s="319"/>
    </row>
    <row r="19" spans="1:20" ht="60.6" customHeight="1">
      <c r="A19" s="87"/>
      <c r="B19" s="5" t="s">
        <v>105</v>
      </c>
      <c r="C19" s="207" t="s">
        <v>107</v>
      </c>
      <c r="D19" s="195"/>
      <c r="E19" s="77"/>
      <c r="F19" s="320"/>
      <c r="G19" s="243" t="s">
        <v>141</v>
      </c>
      <c r="H19" s="243" t="s">
        <v>140</v>
      </c>
      <c r="I19" s="90"/>
      <c r="J19" s="62"/>
      <c r="K19" s="62"/>
      <c r="L19" s="63"/>
      <c r="M19" s="62"/>
      <c r="N19" s="62"/>
      <c r="O19" s="63"/>
    </row>
    <row r="20" spans="1:20" s="2" customFormat="1" ht="34.15" customHeight="1">
      <c r="A20" s="91"/>
      <c r="B20" s="217" t="s">
        <v>2</v>
      </c>
      <c r="C20" s="92" t="s">
        <v>76</v>
      </c>
      <c r="D20" s="93">
        <f>D4</f>
        <v>300</v>
      </c>
      <c r="E20" s="94"/>
      <c r="F20" s="320"/>
      <c r="G20" s="152"/>
      <c r="H20" s="152"/>
      <c r="I20" s="95"/>
      <c r="J20" s="64"/>
      <c r="K20" s="64"/>
      <c r="L20" s="65"/>
      <c r="M20" s="64"/>
      <c r="N20" s="64"/>
      <c r="O20" s="65"/>
    </row>
    <row r="21" spans="1:20" s="2" customFormat="1" ht="34.15" customHeight="1">
      <c r="A21" s="91"/>
      <c r="B21" s="321" t="s">
        <v>1</v>
      </c>
      <c r="C21" s="92" t="s">
        <v>77</v>
      </c>
      <c r="D21" s="78" t="s">
        <v>6</v>
      </c>
      <c r="E21" s="96"/>
      <c r="F21" s="91"/>
      <c r="G21" s="153"/>
      <c r="H21" s="153"/>
      <c r="I21" s="97"/>
      <c r="J21" s="66"/>
      <c r="K21" s="66"/>
      <c r="L21" s="65"/>
      <c r="M21" s="66"/>
      <c r="N21" s="66"/>
      <c r="O21" s="65"/>
    </row>
    <row r="22" spans="1:20" s="2" customFormat="1" ht="34.15" customHeight="1">
      <c r="A22" s="91"/>
      <c r="B22" s="321"/>
      <c r="C22" s="92" t="s">
        <v>78</v>
      </c>
      <c r="D22" s="78" t="s">
        <v>6</v>
      </c>
      <c r="E22" s="96"/>
      <c r="F22" s="91"/>
      <c r="G22" s="153"/>
      <c r="H22" s="153"/>
      <c r="I22" s="97"/>
      <c r="J22" s="66"/>
      <c r="K22" s="66"/>
      <c r="L22" s="65"/>
      <c r="M22" s="66"/>
      <c r="N22" s="66"/>
      <c r="O22" s="65"/>
    </row>
    <row r="23" spans="1:20" ht="34.15" customHeight="1">
      <c r="A23" s="77"/>
      <c r="B23" s="218"/>
      <c r="C23" s="98" t="s">
        <v>0</v>
      </c>
      <c r="D23" s="79" t="str">
        <f>IF(D25="","",MAX((D7-D13),))</f>
        <v/>
      </c>
      <c r="E23" s="99"/>
      <c r="F23" s="91"/>
      <c r="G23" s="153"/>
      <c r="H23" s="153"/>
      <c r="I23" s="97"/>
      <c r="J23" s="66"/>
      <c r="K23" s="66"/>
      <c r="L23" s="65"/>
      <c r="M23" s="66"/>
      <c r="N23" s="66"/>
      <c r="O23" s="65"/>
    </row>
    <row r="24" spans="1:20" ht="34.15" customHeight="1">
      <c r="A24" s="77"/>
      <c r="B24" s="316" t="s">
        <v>65</v>
      </c>
      <c r="C24" s="92" t="s">
        <v>79</v>
      </c>
      <c r="D24" s="78" t="str">
        <f>IF(H20="","",H30)</f>
        <v/>
      </c>
      <c r="E24" s="96"/>
      <c r="F24" s="91"/>
      <c r="G24" s="153"/>
      <c r="H24" s="153"/>
      <c r="I24" s="97"/>
      <c r="J24" s="66"/>
      <c r="K24" s="66"/>
      <c r="L24" s="65"/>
      <c r="M24" s="66"/>
      <c r="N24" s="66"/>
      <c r="O24" s="65"/>
    </row>
    <row r="25" spans="1:20" ht="34.15" customHeight="1">
      <c r="A25" s="77"/>
      <c r="B25" s="316"/>
      <c r="C25" s="92" t="s">
        <v>118</v>
      </c>
      <c r="D25" s="148"/>
      <c r="E25" s="100"/>
      <c r="F25" s="77"/>
      <c r="G25" s="153"/>
      <c r="H25" s="153"/>
      <c r="I25" s="97"/>
      <c r="J25" s="66"/>
      <c r="K25" s="66"/>
      <c r="L25" s="65"/>
      <c r="M25" s="66"/>
      <c r="N25" s="66"/>
      <c r="O25" s="65"/>
    </row>
    <row r="26" spans="1:20" ht="34.15" customHeight="1">
      <c r="A26" s="77"/>
      <c r="B26" s="316"/>
      <c r="C26" s="101" t="s">
        <v>81</v>
      </c>
      <c r="D26" s="80" t="str">
        <f>IF(G20="","",G30)</f>
        <v/>
      </c>
      <c r="E26" s="102"/>
      <c r="F26" s="77"/>
      <c r="G26" s="153"/>
      <c r="H26" s="153"/>
      <c r="I26" s="97"/>
      <c r="J26" s="66"/>
      <c r="K26" s="66"/>
      <c r="L26" s="65"/>
      <c r="M26" s="66"/>
      <c r="N26" s="66"/>
      <c r="O26" s="65"/>
    </row>
    <row r="27" spans="1:20" ht="34.15" customHeight="1">
      <c r="A27" s="219"/>
      <c r="B27" s="219"/>
      <c r="C27" s="223" t="s">
        <v>55</v>
      </c>
      <c r="D27" s="81" t="str">
        <f>IF(D25="","",(IF(D24*D25&lt;D23,"mniejsza",IF(D24*D25=D23,"równa","większa"))))</f>
        <v/>
      </c>
      <c r="E27" s="103"/>
      <c r="F27" s="103"/>
      <c r="G27" s="154"/>
      <c r="H27" s="154"/>
      <c r="I27" s="95"/>
      <c r="J27" s="67"/>
      <c r="K27" s="67"/>
      <c r="L27" s="65"/>
      <c r="M27" s="67"/>
      <c r="N27" s="67"/>
      <c r="O27" s="65"/>
    </row>
    <row r="28" spans="1:20" ht="34.15" customHeight="1">
      <c r="A28" s="206"/>
      <c r="B28" s="220"/>
      <c r="C28" s="224" t="s">
        <v>56</v>
      </c>
      <c r="D28" s="236" t="str">
        <f>IF(D25="","",(D24*D25))</f>
        <v/>
      </c>
      <c r="E28" s="104"/>
      <c r="F28" s="105"/>
      <c r="G28" s="151"/>
      <c r="H28" s="151"/>
      <c r="I28" s="106"/>
      <c r="J28" s="68"/>
      <c r="K28" s="68"/>
      <c r="L28" s="65"/>
      <c r="M28" s="68"/>
      <c r="N28" s="68"/>
      <c r="O28" s="65"/>
    </row>
    <row r="29" spans="1:20" ht="34.15" customHeight="1">
      <c r="A29" s="206"/>
      <c r="B29" s="220"/>
      <c r="C29" s="224" t="s">
        <v>57</v>
      </c>
      <c r="D29" s="83" t="str">
        <f>IF(D25="","",(D26/D28))</f>
        <v/>
      </c>
      <c r="E29" s="107"/>
      <c r="F29" s="108"/>
      <c r="G29" s="155"/>
      <c r="H29" s="155"/>
      <c r="I29" s="106"/>
      <c r="J29" s="69"/>
      <c r="K29" s="69"/>
      <c r="L29" s="65"/>
      <c r="M29" s="69"/>
      <c r="N29" s="69"/>
      <c r="O29" s="65"/>
      <c r="P29" s="30"/>
      <c r="Q29" s="30"/>
      <c r="R29" s="30"/>
      <c r="S29" s="30"/>
      <c r="T29" s="30"/>
    </row>
    <row r="30" spans="1:20" s="1" customFormat="1" ht="34.15" customHeight="1">
      <c r="A30" s="221"/>
      <c r="B30" s="222"/>
      <c r="C30" s="84" t="s">
        <v>88</v>
      </c>
      <c r="D30" s="85" t="str">
        <f>IF(D25="","",(IF(OR(D29&lt;=D20),D29,D20))*(IF(OR(D28&lt;=D23),D28,D23)))</f>
        <v/>
      </c>
      <c r="E30" s="109"/>
      <c r="F30" s="77"/>
      <c r="G30" s="49" t="str">
        <f>IF(G20="","",SUM(G20:G29))</f>
        <v/>
      </c>
      <c r="H30" s="49" t="str">
        <f>IF(H20="","",SUM(H20:H29))</f>
        <v/>
      </c>
      <c r="I30" s="31"/>
      <c r="J30" s="70"/>
      <c r="K30" s="70"/>
      <c r="L30" s="70"/>
      <c r="M30" s="70"/>
      <c r="N30" s="70"/>
      <c r="O30" s="70"/>
      <c r="P30" s="30"/>
      <c r="Q30" s="30"/>
      <c r="R30" s="30"/>
      <c r="S30" s="30"/>
      <c r="T30" s="30"/>
    </row>
    <row r="31" spans="1:20" ht="34.15" customHeight="1">
      <c r="A31" s="206"/>
      <c r="B31" s="206"/>
      <c r="C31" s="61" t="s">
        <v>89</v>
      </c>
      <c r="D31" s="86" t="str">
        <f>IF(D25="","",(MIN(D30:D30)))</f>
        <v/>
      </c>
      <c r="E31" s="110"/>
      <c r="F31" s="111"/>
      <c r="G31" s="140" t="s">
        <v>58</v>
      </c>
      <c r="H31" s="140" t="s">
        <v>59</v>
      </c>
      <c r="I31" s="31"/>
      <c r="J31" s="317"/>
      <c r="K31" s="317"/>
      <c r="L31" s="317"/>
      <c r="M31" s="317"/>
      <c r="N31" s="72"/>
      <c r="O31" s="73"/>
      <c r="P31" s="30"/>
      <c r="Q31" s="30"/>
      <c r="R31" s="30"/>
      <c r="S31" s="30"/>
      <c r="T31" s="30"/>
    </row>
    <row r="32" spans="1:20" ht="31.15" customHeight="1">
      <c r="A32" s="77"/>
      <c r="B32" s="77"/>
      <c r="C32" s="112" t="s">
        <v>62</v>
      </c>
      <c r="D32" s="113"/>
      <c r="E32" s="77"/>
      <c r="F32" s="77"/>
      <c r="G32" s="77"/>
      <c r="H32" s="77"/>
      <c r="I32" s="77"/>
      <c r="J32" s="318"/>
      <c r="K32" s="318"/>
      <c r="L32" s="318"/>
      <c r="M32" s="318"/>
      <c r="N32" s="74"/>
      <c r="O32" s="73"/>
      <c r="P32" s="30"/>
      <c r="Q32" s="30"/>
      <c r="R32" s="30"/>
      <c r="S32" s="30"/>
      <c r="T32" s="30"/>
    </row>
    <row r="33" spans="1:13" ht="18.75">
      <c r="A33" s="303"/>
      <c r="B33" s="303"/>
      <c r="G33" s="37"/>
    </row>
    <row r="34" spans="1:13" ht="18.75">
      <c r="A34" s="38"/>
      <c r="B34" s="314" t="s">
        <v>15</v>
      </c>
      <c r="C34" s="314"/>
      <c r="D34" s="314"/>
      <c r="E34" s="314"/>
      <c r="F34" s="314"/>
      <c r="G34" s="314"/>
      <c r="I34" s="26"/>
    </row>
    <row r="35" spans="1:13" s="3" customFormat="1" ht="79.900000000000006" customHeight="1">
      <c r="A35" s="19" t="s">
        <v>9</v>
      </c>
      <c r="B35" s="19" t="s">
        <v>7</v>
      </c>
      <c r="C35" s="19" t="s">
        <v>8</v>
      </c>
      <c r="D35" s="19" t="s">
        <v>10</v>
      </c>
      <c r="E35" s="19" t="s">
        <v>11</v>
      </c>
      <c r="F35" s="19" t="s">
        <v>12</v>
      </c>
      <c r="G35" s="19" t="s">
        <v>13</v>
      </c>
      <c r="I35" s="301" t="s">
        <v>111</v>
      </c>
      <c r="J35" s="301"/>
      <c r="K35" s="301"/>
      <c r="L35" s="193"/>
      <c r="M35" s="193"/>
    </row>
    <row r="36" spans="1:13" s="7" customFormat="1" ht="11.25">
      <c r="A36" s="19"/>
      <c r="B36" s="19">
        <v>1</v>
      </c>
      <c r="C36" s="19">
        <v>2</v>
      </c>
      <c r="D36" s="19">
        <v>3</v>
      </c>
      <c r="E36" s="19">
        <v>4</v>
      </c>
      <c r="F36" s="19">
        <v>5</v>
      </c>
      <c r="G36" s="19">
        <v>6</v>
      </c>
      <c r="I36" s="39"/>
      <c r="J36" s="39"/>
      <c r="K36" s="39"/>
      <c r="L36" s="39"/>
    </row>
    <row r="37" spans="1:13" s="6" customFormat="1" ht="140.44999999999999" customHeight="1">
      <c r="A37" s="40">
        <v>1</v>
      </c>
      <c r="B37" s="244" t="s">
        <v>142</v>
      </c>
      <c r="C37" s="191" t="str">
        <f>D6</f>
        <v/>
      </c>
      <c r="D37" s="245" t="s">
        <v>139</v>
      </c>
      <c r="E37" s="141" t="str">
        <f>D5</f>
        <v/>
      </c>
      <c r="F37" s="142">
        <f>D4</f>
        <v>300</v>
      </c>
      <c r="G37" s="189" t="str">
        <f>IF(D16="","",SUM(D16,D31))</f>
        <v/>
      </c>
      <c r="H37" s="18"/>
      <c r="I37" s="41" t="b">
        <f>IF(D11="",0,(IF(D11="Tak",(G37/1.08))))</f>
        <v>0</v>
      </c>
      <c r="J37" s="42"/>
      <c r="K37" s="42"/>
    </row>
  </sheetData>
  <sheetProtection password="8DE1" sheet="1" objects="1" scenarios="1" formatCells="0" formatColumns="0" formatRows="0" insertColumns="0" insertRows="0" insertHyperlinks="0" deleteColumns="0" deleteRows="0" sort="0" autoFilter="0" pivotTables="0"/>
  <protectedRanges>
    <protectedRange sqref="G20:H29" name="Rozstęp9"/>
    <protectedRange sqref="D25" name="Rozstęp8"/>
    <protectedRange sqref="M4:N14" name="Rozstęp7"/>
    <protectedRange sqref="J4:K14" name="Rozstęp6"/>
    <protectedRange sqref="G4:H14" name="Rozstęp5"/>
    <protectedRange sqref="D11" name="Rozstęp4"/>
    <protectedRange sqref="D9" name="Rozstęp3"/>
    <protectedRange sqref="D4" name="Rozstęp2"/>
    <protectedRange sqref="C2" name="Rozstęp1_2"/>
  </protectedRanges>
  <mergeCells count="21">
    <mergeCell ref="I35:K35"/>
    <mergeCell ref="B5:B6"/>
    <mergeCell ref="B8:B10"/>
    <mergeCell ref="J16:M16"/>
    <mergeCell ref="J17:M17"/>
    <mergeCell ref="B24:B26"/>
    <mergeCell ref="J31:M31"/>
    <mergeCell ref="A33:B33"/>
    <mergeCell ref="J32:M32"/>
    <mergeCell ref="B34:G34"/>
    <mergeCell ref="A18:B18"/>
    <mergeCell ref="G18:H18"/>
    <mergeCell ref="J18:O18"/>
    <mergeCell ref="F19:F20"/>
    <mergeCell ref="B21:B22"/>
    <mergeCell ref="A1:F1"/>
    <mergeCell ref="G1:N1"/>
    <mergeCell ref="A2:B2"/>
    <mergeCell ref="G2:H2"/>
    <mergeCell ref="J2:O2"/>
    <mergeCell ref="F2:F4"/>
  </mergeCells>
  <conditionalFormatting sqref="I37">
    <cfRule type="expression" dxfId="51" priority="7">
      <formula>$D$11="Nie"</formula>
    </cfRule>
    <cfRule type="expression" dxfId="50" priority="9">
      <formula>$D$11="Tak"</formula>
    </cfRule>
  </conditionalFormatting>
  <conditionalFormatting sqref="G37">
    <cfRule type="expression" dxfId="49" priority="8">
      <formula>$D$11="Tak"</formula>
    </cfRule>
  </conditionalFormatting>
  <dataValidations count="2">
    <dataValidation type="list" allowBlank="1" showInputMessage="1" showErrorMessage="1" sqref="D11">
      <formula1>"Tak,Nie"</formula1>
    </dataValidation>
    <dataValidation type="list" allowBlank="1" showInputMessage="1" showErrorMessage="1" sqref="D4">
      <formula1>"300,200,100"</formula1>
    </dataValidation>
  </dataValidations>
  <pageMargins left="0.7" right="0.7" top="0.75" bottom="0.75" header="0.3" footer="0.3"/>
  <pageSetup paperSize="9" scale="3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theme="9" tint="-0.249977111117893"/>
  </sheetPr>
  <dimension ref="A1:T53"/>
  <sheetViews>
    <sheetView view="pageBreakPreview" zoomScale="70" zoomScaleNormal="66" zoomScaleSheetLayoutView="70" workbookViewId="0">
      <selection activeCell="F3" sqref="F3:F5"/>
    </sheetView>
  </sheetViews>
  <sheetFormatPr defaultColWidth="8.85546875" defaultRowHeight="15"/>
  <cols>
    <col min="1" max="1" width="5.85546875" style="77" customWidth="1"/>
    <col min="2" max="2" width="19.42578125" style="77" customWidth="1"/>
    <col min="3" max="3" width="65.7109375" style="77" customWidth="1"/>
    <col min="4" max="4" width="20.42578125" style="77" customWidth="1"/>
    <col min="5" max="5" width="18.140625" style="77" customWidth="1"/>
    <col min="6" max="6" width="16.42578125" style="77" customWidth="1"/>
    <col min="7" max="7" width="22.85546875" style="77" customWidth="1"/>
    <col min="8" max="8" width="16.7109375" style="77" customWidth="1"/>
    <col min="9" max="9" width="22.7109375" style="77" customWidth="1"/>
    <col min="10" max="10" width="12.42578125" style="77" customWidth="1"/>
    <col min="11" max="11" width="16.28515625" style="77" customWidth="1"/>
    <col min="12" max="12" width="14.7109375" style="77" customWidth="1"/>
    <col min="13" max="13" width="12.7109375" style="77" customWidth="1"/>
    <col min="14" max="14" width="15.28515625" style="77" customWidth="1"/>
    <col min="15" max="15" width="14.5703125" style="77" customWidth="1"/>
    <col min="16" max="16384" width="8.85546875" style="77"/>
  </cols>
  <sheetData>
    <row r="1" spans="1:20" ht="18.75">
      <c r="A1" s="324" t="s">
        <v>154</v>
      </c>
      <c r="B1" s="324"/>
    </row>
    <row r="2" spans="1:20" ht="24.75" customHeight="1">
      <c r="A2" s="312" t="s">
        <v>90</v>
      </c>
      <c r="B2" s="312"/>
      <c r="C2" s="312"/>
      <c r="D2" s="312"/>
      <c r="E2" s="312"/>
      <c r="F2" s="312"/>
      <c r="G2" s="304" t="s">
        <v>95</v>
      </c>
      <c r="H2" s="304"/>
      <c r="I2" s="304"/>
      <c r="J2" s="304"/>
      <c r="K2" s="304"/>
      <c r="L2" s="304"/>
      <c r="M2" s="304"/>
      <c r="N2" s="304"/>
    </row>
    <row r="3" spans="1:20" customFormat="1" ht="39.75" customHeight="1">
      <c r="A3" s="310" t="s">
        <v>48</v>
      </c>
      <c r="B3" s="311"/>
      <c r="C3" s="242" t="s">
        <v>98</v>
      </c>
      <c r="F3" s="315" t="s">
        <v>101</v>
      </c>
      <c r="G3" s="305" t="s">
        <v>96</v>
      </c>
      <c r="H3" s="305"/>
      <c r="J3" s="306" t="s">
        <v>49</v>
      </c>
      <c r="K3" s="307"/>
      <c r="L3" s="307"/>
      <c r="M3" s="307"/>
      <c r="N3" s="307"/>
      <c r="O3" s="307"/>
    </row>
    <row r="4" spans="1:20" customFormat="1" ht="60.6" customHeight="1">
      <c r="A4" s="4"/>
      <c r="B4" s="5" t="s">
        <v>105</v>
      </c>
      <c r="C4" s="207" t="s">
        <v>104</v>
      </c>
      <c r="D4" s="60"/>
      <c r="F4" s="315"/>
      <c r="G4" s="243" t="s">
        <v>141</v>
      </c>
      <c r="H4" s="243" t="s">
        <v>140</v>
      </c>
      <c r="I4" s="3"/>
      <c r="J4" s="8" t="s">
        <v>51</v>
      </c>
      <c r="K4" s="8" t="s">
        <v>52</v>
      </c>
      <c r="L4" s="9" t="s">
        <v>53</v>
      </c>
      <c r="M4" s="8" t="s">
        <v>51</v>
      </c>
      <c r="N4" s="8" t="s">
        <v>52</v>
      </c>
      <c r="O4" s="9" t="s">
        <v>53</v>
      </c>
    </row>
    <row r="5" spans="1:20" s="2" customFormat="1" ht="34.15" customHeight="1">
      <c r="A5" s="124"/>
      <c r="B5" s="126" t="s">
        <v>2</v>
      </c>
      <c r="C5" s="130" t="s">
        <v>97</v>
      </c>
      <c r="D5" s="134">
        <v>300</v>
      </c>
      <c r="E5" s="136" t="s">
        <v>54</v>
      </c>
      <c r="F5" s="315"/>
      <c r="G5" s="255"/>
      <c r="H5" s="255"/>
      <c r="I5" s="44"/>
      <c r="J5" s="131"/>
      <c r="K5" s="131"/>
      <c r="L5" s="250" t="str">
        <f>IF(J5="","",K5*J5)</f>
        <v/>
      </c>
      <c r="M5" s="131"/>
      <c r="N5" s="131"/>
      <c r="O5" s="250" t="str">
        <f>IF(M5="","",N5*M5)</f>
        <v/>
      </c>
    </row>
    <row r="6" spans="1:20" s="2" customFormat="1" ht="34.15" customHeight="1">
      <c r="A6" s="124"/>
      <c r="B6" s="309" t="s">
        <v>1</v>
      </c>
      <c r="C6" s="127" t="s">
        <v>92</v>
      </c>
      <c r="D6" s="47" t="str">
        <f>N17</f>
        <v/>
      </c>
      <c r="E6" s="21"/>
      <c r="G6" s="257"/>
      <c r="H6" s="257"/>
      <c r="I6" s="45"/>
      <c r="J6" s="132"/>
      <c r="K6" s="132"/>
      <c r="L6" s="250" t="str">
        <f t="shared" ref="L6:L15" si="0">IF(J6="","",K6*J6)</f>
        <v/>
      </c>
      <c r="M6" s="132"/>
      <c r="N6" s="132"/>
      <c r="O6" s="250" t="str">
        <f t="shared" ref="O6:O15" si="1">IF(M6="","",N6*M6)</f>
        <v/>
      </c>
    </row>
    <row r="7" spans="1:20" s="2" customFormat="1" ht="34.15" customHeight="1">
      <c r="A7" s="124"/>
      <c r="B7" s="309"/>
      <c r="C7" s="127" t="s">
        <v>99</v>
      </c>
      <c r="D7" s="47" t="str">
        <f>IF(N17="","",(N18))</f>
        <v/>
      </c>
      <c r="E7" s="21"/>
      <c r="G7" s="257"/>
      <c r="H7" s="257"/>
      <c r="I7" s="46"/>
      <c r="J7" s="132"/>
      <c r="K7" s="132"/>
      <c r="L7" s="250" t="str">
        <f t="shared" si="0"/>
        <v/>
      </c>
      <c r="M7" s="132"/>
      <c r="N7" s="132"/>
      <c r="O7" s="250" t="str">
        <f t="shared" si="1"/>
        <v/>
      </c>
    </row>
    <row r="8" spans="1:20" customFormat="1" ht="34.15" customHeight="1">
      <c r="A8" s="4"/>
      <c r="B8" s="128"/>
      <c r="C8" s="22" t="s">
        <v>0</v>
      </c>
      <c r="D8" s="234" t="str">
        <f>IF(D10="","",(D6*D7))</f>
        <v/>
      </c>
      <c r="E8" s="23"/>
      <c r="F8" s="2"/>
      <c r="G8" s="257"/>
      <c r="H8" s="257"/>
      <c r="I8" s="46"/>
      <c r="J8" s="132"/>
      <c r="K8" s="132"/>
      <c r="L8" s="250" t="str">
        <f t="shared" si="0"/>
        <v/>
      </c>
      <c r="M8" s="132"/>
      <c r="N8" s="132"/>
      <c r="O8" s="250" t="str">
        <f t="shared" si="1"/>
        <v/>
      </c>
    </row>
    <row r="9" spans="1:20" customFormat="1" ht="34.15" customHeight="1" thickBot="1">
      <c r="A9" s="4"/>
      <c r="B9" s="309" t="s">
        <v>106</v>
      </c>
      <c r="C9" s="129" t="s">
        <v>93</v>
      </c>
      <c r="D9" s="47" t="str">
        <f>IF(H5="","",H16)</f>
        <v/>
      </c>
      <c r="E9" s="50"/>
      <c r="F9" s="2"/>
      <c r="G9" s="257"/>
      <c r="H9" s="257"/>
      <c r="I9" s="46"/>
      <c r="J9" s="132"/>
      <c r="K9" s="132"/>
      <c r="L9" s="250" t="str">
        <f t="shared" si="0"/>
        <v/>
      </c>
      <c r="M9" s="132"/>
      <c r="N9" s="132"/>
      <c r="O9" s="250" t="str">
        <f t="shared" si="1"/>
        <v/>
      </c>
    </row>
    <row r="10" spans="1:20" customFormat="1" ht="34.15" customHeight="1" thickBot="1">
      <c r="A10" s="4"/>
      <c r="B10" s="309"/>
      <c r="C10" s="130" t="s">
        <v>94</v>
      </c>
      <c r="D10" s="135"/>
      <c r="E10" s="137"/>
      <c r="G10" s="257"/>
      <c r="H10" s="257"/>
      <c r="I10" s="46"/>
      <c r="J10" s="132"/>
      <c r="K10" s="132"/>
      <c r="L10" s="250" t="str">
        <f t="shared" si="0"/>
        <v/>
      </c>
      <c r="M10" s="132"/>
      <c r="N10" s="132"/>
      <c r="O10" s="250" t="str">
        <f t="shared" si="1"/>
        <v/>
      </c>
    </row>
    <row r="11" spans="1:20" customFormat="1" ht="34.15" customHeight="1">
      <c r="A11" s="4"/>
      <c r="B11" s="309"/>
      <c r="C11" s="127" t="s">
        <v>100</v>
      </c>
      <c r="D11" s="48" t="str">
        <f>IF(G5="","",G16)</f>
        <v/>
      </c>
      <c r="E11" s="24"/>
      <c r="G11" s="257"/>
      <c r="H11" s="257"/>
      <c r="I11" s="45"/>
      <c r="J11" s="132"/>
      <c r="K11" s="132"/>
      <c r="L11" s="250" t="str">
        <f t="shared" si="0"/>
        <v/>
      </c>
      <c r="M11" s="132"/>
      <c r="N11" s="132"/>
      <c r="O11" s="250" t="str">
        <f t="shared" si="1"/>
        <v/>
      </c>
    </row>
    <row r="12" spans="1:20" customFormat="1" ht="34.15" customHeight="1">
      <c r="A12" s="208"/>
      <c r="B12" s="208"/>
      <c r="C12" s="139" t="s">
        <v>82</v>
      </c>
      <c r="D12" s="134" t="s">
        <v>178</v>
      </c>
      <c r="E12" s="138" t="s">
        <v>54</v>
      </c>
      <c r="F12" s="25"/>
      <c r="G12" s="258"/>
      <c r="H12" s="258"/>
      <c r="I12" s="45"/>
      <c r="J12" s="133"/>
      <c r="K12" s="133"/>
      <c r="L12" s="250" t="str">
        <f t="shared" si="0"/>
        <v/>
      </c>
      <c r="M12" s="133"/>
      <c r="N12" s="133"/>
      <c r="O12" s="250" t="str">
        <f t="shared" si="1"/>
        <v/>
      </c>
    </row>
    <row r="13" spans="1:20" customFormat="1" ht="34.15" customHeight="1">
      <c r="A13" s="209"/>
      <c r="B13" s="209"/>
      <c r="C13" s="215" t="s">
        <v>55</v>
      </c>
      <c r="D13" s="47" t="str">
        <f>IF(D10="","",(IF(D9*D10&lt;D8,"mniejsza",IF(D9*D10=D8,"równa","większa"))))</f>
        <v/>
      </c>
      <c r="E13" s="51"/>
      <c r="F13" s="27"/>
      <c r="G13" s="255"/>
      <c r="H13" s="255"/>
      <c r="I13" s="44"/>
      <c r="J13" s="131"/>
      <c r="K13" s="131"/>
      <c r="L13" s="250" t="str">
        <f t="shared" si="0"/>
        <v/>
      </c>
      <c r="M13" s="131"/>
      <c r="N13" s="131"/>
      <c r="O13" s="250" t="str">
        <f t="shared" si="1"/>
        <v/>
      </c>
    </row>
    <row r="14" spans="1:20" customFormat="1" ht="34.15" customHeight="1">
      <c r="A14" s="210"/>
      <c r="B14" s="211"/>
      <c r="C14" s="216" t="s">
        <v>56</v>
      </c>
      <c r="D14" s="234" t="str">
        <f>IF(D10="","",(D9*D10))</f>
        <v/>
      </c>
      <c r="E14" s="52"/>
      <c r="F14" s="28"/>
      <c r="G14" s="255"/>
      <c r="H14" s="255"/>
      <c r="I14" s="44"/>
      <c r="J14" s="131"/>
      <c r="K14" s="131"/>
      <c r="L14" s="250" t="str">
        <f t="shared" si="0"/>
        <v/>
      </c>
      <c r="M14" s="131"/>
      <c r="N14" s="131"/>
      <c r="O14" s="250" t="str">
        <f t="shared" si="1"/>
        <v/>
      </c>
    </row>
    <row r="15" spans="1:20" customFormat="1" ht="34.15" customHeight="1">
      <c r="A15" s="210"/>
      <c r="B15" s="211"/>
      <c r="C15" s="216" t="s">
        <v>57</v>
      </c>
      <c r="D15" s="235" t="str">
        <f>IF(D10="","",(D11/D14))</f>
        <v/>
      </c>
      <c r="E15" s="53"/>
      <c r="F15" s="29"/>
      <c r="G15" s="257"/>
      <c r="H15" s="257"/>
      <c r="I15" s="44"/>
      <c r="J15" s="132"/>
      <c r="K15" s="132"/>
      <c r="L15" s="250" t="str">
        <f t="shared" si="0"/>
        <v/>
      </c>
      <c r="M15" s="132"/>
      <c r="N15" s="132"/>
      <c r="O15" s="250" t="str">
        <f t="shared" si="1"/>
        <v/>
      </c>
      <c r="P15" s="30"/>
      <c r="Q15" s="30"/>
      <c r="R15" s="30"/>
      <c r="S15" s="30"/>
      <c r="T15" s="30"/>
    </row>
    <row r="16" spans="1:20" s="1" customFormat="1" ht="34.15" customHeight="1">
      <c r="A16" s="212"/>
      <c r="B16" s="213"/>
      <c r="C16" s="43" t="s">
        <v>88</v>
      </c>
      <c r="D16" s="235" t="str">
        <f>IF(D10="","",(IF(OR(D15&lt;=D5),D15,D5))*(IF(OR(D14&lt;=D8),D14,D8)))</f>
        <v/>
      </c>
      <c r="E16" s="54"/>
      <c r="F16"/>
      <c r="G16" s="229" t="str">
        <f>IF(G5="","",SUM(G5:G15))</f>
        <v/>
      </c>
      <c r="H16" s="49" t="str">
        <f>IF(H5="","",SUM(H5:H15))</f>
        <v/>
      </c>
      <c r="I16" s="264"/>
      <c r="J16" s="49" t="str">
        <f>IF(J5="","",SUM(J5:J15))</f>
        <v/>
      </c>
      <c r="K16" s="49"/>
      <c r="L16" s="262" t="str">
        <f>IF(L5="","",SUM(L5:L15))</f>
        <v/>
      </c>
      <c r="M16" s="49" t="str">
        <f>IF(M5="","",SUM(M5:M15))</f>
        <v/>
      </c>
      <c r="N16" s="49"/>
      <c r="O16" s="262" t="str">
        <f>IF(O5="","",SUM(O5:O15))</f>
        <v/>
      </c>
      <c r="P16" s="57"/>
      <c r="Q16" s="30"/>
      <c r="R16" s="30"/>
      <c r="S16" s="30"/>
      <c r="T16" s="30"/>
    </row>
    <row r="17" spans="1:20" customFormat="1" ht="34.15" customHeight="1">
      <c r="A17" s="214"/>
      <c r="B17" s="214"/>
      <c r="C17" s="61" t="s">
        <v>89</v>
      </c>
      <c r="D17" s="55" t="str">
        <f>IF(D10="","",(MIN(D16:D16)))</f>
        <v/>
      </c>
      <c r="E17" s="32"/>
      <c r="F17" s="33"/>
      <c r="G17" s="34"/>
      <c r="H17" s="34"/>
      <c r="I17" s="31"/>
      <c r="J17" s="308" t="s">
        <v>60</v>
      </c>
      <c r="K17" s="308"/>
      <c r="L17" s="308"/>
      <c r="M17" s="308"/>
      <c r="N17" s="263" t="str">
        <f>IF(J5="","",SUM(J16,M16))</f>
        <v/>
      </c>
      <c r="O17" s="59"/>
      <c r="P17" s="57"/>
      <c r="Q17" s="30"/>
      <c r="R17" s="30"/>
      <c r="S17" s="30"/>
      <c r="T17" s="30"/>
    </row>
    <row r="18" spans="1:20" customFormat="1" ht="31.15" customHeight="1">
      <c r="C18" s="35" t="s">
        <v>62</v>
      </c>
      <c r="D18" s="36"/>
      <c r="J18" s="302" t="s">
        <v>63</v>
      </c>
      <c r="K18" s="302"/>
      <c r="L18" s="302"/>
      <c r="M18" s="302"/>
      <c r="N18" s="269" t="str">
        <f>IF(N17="","",((SUM(O16,L16))/N17))</f>
        <v/>
      </c>
      <c r="O18" s="34"/>
      <c r="P18" s="30"/>
      <c r="Q18" s="30"/>
      <c r="R18" s="30"/>
      <c r="S18" s="30"/>
      <c r="T18" s="30"/>
    </row>
    <row r="19" spans="1:20" ht="39.75" customHeight="1">
      <c r="A19" s="322"/>
      <c r="B19" s="323"/>
      <c r="C19" s="114"/>
      <c r="F19" s="90"/>
      <c r="G19" s="305" t="s">
        <v>96</v>
      </c>
      <c r="H19" s="305"/>
      <c r="J19" s="319"/>
      <c r="K19" s="319"/>
      <c r="L19" s="319"/>
      <c r="M19" s="319"/>
      <c r="N19" s="319"/>
      <c r="O19" s="319"/>
    </row>
    <row r="20" spans="1:20" ht="60.6" customHeight="1">
      <c r="A20" s="87"/>
      <c r="B20" s="5" t="s">
        <v>105</v>
      </c>
      <c r="C20" s="207" t="s">
        <v>107</v>
      </c>
      <c r="D20" s="195"/>
      <c r="F20" s="320"/>
      <c r="G20" s="243" t="s">
        <v>141</v>
      </c>
      <c r="H20" s="243" t="s">
        <v>140</v>
      </c>
      <c r="I20" s="90"/>
      <c r="J20" s="62"/>
      <c r="K20" s="62"/>
      <c r="L20" s="63"/>
      <c r="M20" s="62"/>
      <c r="N20" s="62"/>
      <c r="O20" s="63"/>
    </row>
    <row r="21" spans="1:20" s="91" customFormat="1" ht="34.15" customHeight="1">
      <c r="B21" s="217" t="s">
        <v>2</v>
      </c>
      <c r="C21" s="92" t="s">
        <v>76</v>
      </c>
      <c r="D21" s="93">
        <f>D5</f>
        <v>300</v>
      </c>
      <c r="E21" s="94"/>
      <c r="F21" s="320"/>
      <c r="G21" s="180"/>
      <c r="H21" s="180"/>
      <c r="I21" s="156"/>
      <c r="J21" s="201"/>
      <c r="K21" s="201"/>
      <c r="L21" s="65"/>
      <c r="M21" s="201"/>
      <c r="N21" s="201"/>
      <c r="O21" s="65"/>
    </row>
    <row r="22" spans="1:20" s="91" customFormat="1" ht="34.15" customHeight="1">
      <c r="B22" s="321" t="s">
        <v>1</v>
      </c>
      <c r="C22" s="92" t="s">
        <v>77</v>
      </c>
      <c r="D22" s="78" t="s">
        <v>6</v>
      </c>
      <c r="E22" s="96"/>
      <c r="G22" s="181"/>
      <c r="H22" s="181"/>
      <c r="I22" s="157"/>
      <c r="J22" s="202"/>
      <c r="K22" s="202"/>
      <c r="L22" s="65"/>
      <c r="M22" s="202"/>
      <c r="N22" s="202"/>
      <c r="O22" s="65"/>
    </row>
    <row r="23" spans="1:20" s="91" customFormat="1" ht="34.15" customHeight="1">
      <c r="B23" s="321"/>
      <c r="C23" s="92" t="s">
        <v>78</v>
      </c>
      <c r="D23" s="78" t="s">
        <v>6</v>
      </c>
      <c r="E23" s="96"/>
      <c r="G23" s="181"/>
      <c r="H23" s="181"/>
      <c r="I23" s="157"/>
      <c r="J23" s="202"/>
      <c r="K23" s="202"/>
      <c r="L23" s="65"/>
      <c r="M23" s="202"/>
      <c r="N23" s="202"/>
      <c r="O23" s="65"/>
    </row>
    <row r="24" spans="1:20" ht="34.15" customHeight="1">
      <c r="B24" s="218"/>
      <c r="C24" s="98" t="s">
        <v>0</v>
      </c>
      <c r="D24" s="79" t="str">
        <f>IF(D26="","",MAX((D8-D14),0))</f>
        <v/>
      </c>
      <c r="E24" s="99"/>
      <c r="F24" s="91"/>
      <c r="G24" s="181"/>
      <c r="H24" s="181"/>
      <c r="I24" s="157"/>
      <c r="J24" s="202"/>
      <c r="K24" s="202"/>
      <c r="L24" s="65"/>
      <c r="M24" s="202"/>
      <c r="N24" s="202"/>
      <c r="O24" s="65"/>
    </row>
    <row r="25" spans="1:20" ht="34.15" customHeight="1">
      <c r="B25" s="316" t="s">
        <v>65</v>
      </c>
      <c r="C25" s="92" t="s">
        <v>79</v>
      </c>
      <c r="D25" s="78" t="str">
        <f>IF(H21="","",H31)</f>
        <v/>
      </c>
      <c r="E25" s="96"/>
      <c r="F25" s="91"/>
      <c r="G25" s="181"/>
      <c r="H25" s="181"/>
      <c r="I25" s="157"/>
      <c r="J25" s="202"/>
      <c r="K25" s="202"/>
      <c r="L25" s="65"/>
      <c r="M25" s="202"/>
      <c r="N25" s="202"/>
      <c r="O25" s="65"/>
    </row>
    <row r="26" spans="1:20" ht="34.15" customHeight="1">
      <c r="B26" s="316"/>
      <c r="C26" s="92" t="s">
        <v>94</v>
      </c>
      <c r="D26" s="148"/>
      <c r="E26" s="100"/>
      <c r="G26" s="181"/>
      <c r="H26" s="181"/>
      <c r="I26" s="157"/>
      <c r="J26" s="202"/>
      <c r="K26" s="202"/>
      <c r="L26" s="65"/>
      <c r="M26" s="202"/>
      <c r="N26" s="202"/>
      <c r="O26" s="65"/>
    </row>
    <row r="27" spans="1:20" ht="34.15" customHeight="1">
      <c r="B27" s="316"/>
      <c r="C27" s="101" t="s">
        <v>81</v>
      </c>
      <c r="D27" s="80" t="str">
        <f>IF(G21="","",G31)</f>
        <v/>
      </c>
      <c r="E27" s="102"/>
      <c r="G27" s="181"/>
      <c r="H27" s="181"/>
      <c r="I27" s="157"/>
      <c r="J27" s="202"/>
      <c r="K27" s="202"/>
      <c r="L27" s="65"/>
      <c r="M27" s="202"/>
      <c r="N27" s="202"/>
      <c r="O27" s="65"/>
    </row>
    <row r="28" spans="1:20" ht="34.15" customHeight="1">
      <c r="A28" s="219"/>
      <c r="B28" s="219"/>
      <c r="C28" s="223" t="s">
        <v>55</v>
      </c>
      <c r="D28" s="81" t="str">
        <f>IF(D26="","",(IF(D25*D26&lt;D24,"mniejsza",IF(D25*D26=D24,"równa","większa"))))</f>
        <v/>
      </c>
      <c r="E28" s="103"/>
      <c r="F28" s="103"/>
      <c r="G28" s="180"/>
      <c r="H28" s="180"/>
      <c r="I28" s="156"/>
      <c r="J28" s="201"/>
      <c r="K28" s="201"/>
      <c r="L28" s="65"/>
      <c r="M28" s="201"/>
      <c r="N28" s="201"/>
      <c r="O28" s="65"/>
    </row>
    <row r="29" spans="1:20" ht="34.15" customHeight="1">
      <c r="A29" s="206"/>
      <c r="B29" s="220"/>
      <c r="C29" s="224" t="s">
        <v>56</v>
      </c>
      <c r="D29" s="236" t="str">
        <f>IF(D26="","",(D25*D26))</f>
        <v/>
      </c>
      <c r="E29" s="104"/>
      <c r="F29" s="105"/>
      <c r="G29" s="182"/>
      <c r="H29" s="182"/>
      <c r="I29" s="158"/>
      <c r="J29" s="203"/>
      <c r="K29" s="203"/>
      <c r="L29" s="65"/>
      <c r="M29" s="203"/>
      <c r="N29" s="203"/>
      <c r="O29" s="65"/>
    </row>
    <row r="30" spans="1:20" ht="34.15" customHeight="1">
      <c r="A30" s="206"/>
      <c r="B30" s="220"/>
      <c r="C30" s="224" t="s">
        <v>57</v>
      </c>
      <c r="D30" s="83" t="str">
        <f>IF(D26="","",(D27/D29))</f>
        <v/>
      </c>
      <c r="E30" s="107"/>
      <c r="F30" s="108"/>
      <c r="G30" s="181"/>
      <c r="H30" s="181"/>
      <c r="I30" s="158"/>
      <c r="J30" s="202"/>
      <c r="K30" s="202"/>
      <c r="L30" s="65"/>
      <c r="M30" s="202"/>
      <c r="N30" s="202"/>
      <c r="O30" s="65"/>
      <c r="P30" s="119"/>
      <c r="Q30" s="119"/>
      <c r="R30" s="119"/>
      <c r="S30" s="119"/>
      <c r="T30" s="119"/>
    </row>
    <row r="31" spans="1:20" s="120" customFormat="1" ht="34.15" customHeight="1">
      <c r="A31" s="221"/>
      <c r="B31" s="222"/>
      <c r="C31" s="84" t="s">
        <v>88</v>
      </c>
      <c r="D31" s="85" t="str">
        <f>IF(D26="","",(IF(OR(D30&lt;=D21),D30,D21))*(IF(OR(D29&lt;=D24),D29,D24)))</f>
        <v/>
      </c>
      <c r="E31" s="109"/>
      <c r="F31" s="77"/>
      <c r="G31" s="265" t="str">
        <f>IF(G21="","",SUM(G21:G30))</f>
        <v/>
      </c>
      <c r="H31" s="266" t="str">
        <f>IF(H21="","",SUM(H21:H30))</f>
        <v/>
      </c>
      <c r="I31" s="31"/>
      <c r="J31" s="70"/>
      <c r="K31" s="70"/>
      <c r="L31" s="70"/>
      <c r="M31" s="70"/>
      <c r="N31" s="70"/>
      <c r="O31" s="70"/>
      <c r="P31" s="119"/>
      <c r="Q31" s="119"/>
      <c r="R31" s="119"/>
      <c r="S31" s="119"/>
      <c r="T31" s="119"/>
    </row>
    <row r="32" spans="1:20" ht="34.15" customHeight="1">
      <c r="A32" s="206"/>
      <c r="B32" s="206"/>
      <c r="C32" s="61" t="s">
        <v>89</v>
      </c>
      <c r="D32" s="86" t="str">
        <f>IF(D26="","",(MIN(D31:D31)))</f>
        <v/>
      </c>
      <c r="E32" s="110"/>
      <c r="F32" s="111"/>
      <c r="G32" s="140" t="s">
        <v>58</v>
      </c>
      <c r="H32" s="140" t="s">
        <v>59</v>
      </c>
      <c r="I32" s="31"/>
      <c r="J32" s="317"/>
      <c r="K32" s="317"/>
      <c r="L32" s="317"/>
      <c r="M32" s="317"/>
      <c r="N32" s="72"/>
      <c r="O32" s="204"/>
      <c r="P32" s="119"/>
      <c r="Q32" s="119"/>
      <c r="R32" s="119"/>
      <c r="S32" s="119"/>
      <c r="T32" s="119"/>
    </row>
    <row r="33" spans="1:20" ht="31.15" customHeight="1">
      <c r="C33" s="112" t="s">
        <v>62</v>
      </c>
      <c r="D33" s="113"/>
      <c r="J33" s="318"/>
      <c r="K33" s="318"/>
      <c r="L33" s="318"/>
      <c r="M33" s="318"/>
      <c r="N33" s="74"/>
      <c r="O33" s="204"/>
      <c r="P33" s="119"/>
      <c r="Q33" s="119"/>
      <c r="R33" s="119"/>
      <c r="S33" s="119"/>
      <c r="T33" s="119"/>
    </row>
    <row r="34" spans="1:20" ht="39.75" customHeight="1">
      <c r="A34" s="326" t="s">
        <v>153</v>
      </c>
      <c r="B34" s="327"/>
      <c r="C34" s="114"/>
      <c r="F34" s="90"/>
      <c r="G34" s="305" t="s">
        <v>96</v>
      </c>
      <c r="H34" s="305"/>
      <c r="J34" s="319"/>
      <c r="K34" s="319"/>
      <c r="L34" s="319"/>
      <c r="M34" s="319"/>
      <c r="N34" s="319"/>
      <c r="O34" s="319"/>
    </row>
    <row r="35" spans="1:20" ht="60.6" customHeight="1">
      <c r="A35" s="87"/>
      <c r="B35" s="5" t="s">
        <v>105</v>
      </c>
      <c r="C35" s="207" t="s">
        <v>108</v>
      </c>
      <c r="D35" s="88"/>
      <c r="F35" s="320"/>
      <c r="G35" s="243" t="s">
        <v>141</v>
      </c>
      <c r="H35" s="243" t="s">
        <v>140</v>
      </c>
      <c r="I35" s="90"/>
      <c r="J35" s="62"/>
      <c r="K35" s="62"/>
      <c r="L35" s="63"/>
      <c r="M35" s="62"/>
      <c r="N35" s="62"/>
      <c r="O35" s="63"/>
    </row>
    <row r="36" spans="1:20" s="91" customFormat="1" ht="34.15" customHeight="1">
      <c r="B36" s="217" t="s">
        <v>2</v>
      </c>
      <c r="C36" s="92" t="s">
        <v>76</v>
      </c>
      <c r="D36" s="93">
        <f>D5</f>
        <v>300</v>
      </c>
      <c r="E36" s="94"/>
      <c r="F36" s="320"/>
      <c r="G36" s="149"/>
      <c r="H36" s="149"/>
      <c r="I36" s="116"/>
      <c r="J36" s="65"/>
      <c r="K36" s="65"/>
      <c r="L36" s="65"/>
      <c r="M36" s="65"/>
      <c r="N36" s="65"/>
      <c r="O36" s="65"/>
    </row>
    <row r="37" spans="1:20" s="91" customFormat="1" ht="34.15" customHeight="1">
      <c r="B37" s="321" t="s">
        <v>1</v>
      </c>
      <c r="C37" s="92" t="s">
        <v>77</v>
      </c>
      <c r="D37" s="78" t="s">
        <v>6</v>
      </c>
      <c r="E37" s="96"/>
      <c r="G37" s="150"/>
      <c r="H37" s="150"/>
      <c r="I37" s="117"/>
      <c r="J37" s="205"/>
      <c r="K37" s="205"/>
      <c r="L37" s="65"/>
      <c r="M37" s="205"/>
      <c r="N37" s="205"/>
      <c r="O37" s="65"/>
    </row>
    <row r="38" spans="1:20" s="91" customFormat="1" ht="34.15" customHeight="1">
      <c r="B38" s="321"/>
      <c r="C38" s="92" t="s">
        <v>78</v>
      </c>
      <c r="D38" s="78" t="s">
        <v>6</v>
      </c>
      <c r="E38" s="96"/>
      <c r="G38" s="150"/>
      <c r="H38" s="150"/>
      <c r="I38" s="117"/>
      <c r="J38" s="205"/>
      <c r="K38" s="205"/>
      <c r="L38" s="65"/>
      <c r="M38" s="205"/>
      <c r="N38" s="205"/>
      <c r="O38" s="65"/>
    </row>
    <row r="39" spans="1:20" ht="34.15" customHeight="1">
      <c r="B39" s="218"/>
      <c r="C39" s="98" t="s">
        <v>0</v>
      </c>
      <c r="D39" s="79" t="str">
        <f>IF(D41="","",MAX((D24-D29),))</f>
        <v/>
      </c>
      <c r="E39" s="99"/>
      <c r="F39" s="91"/>
      <c r="G39" s="150"/>
      <c r="H39" s="150"/>
      <c r="I39" s="117"/>
      <c r="J39" s="205"/>
      <c r="K39" s="205"/>
      <c r="L39" s="65"/>
      <c r="M39" s="205"/>
      <c r="N39" s="205"/>
      <c r="O39" s="65"/>
    </row>
    <row r="40" spans="1:20" ht="34.15" customHeight="1">
      <c r="B40" s="316" t="s">
        <v>67</v>
      </c>
      <c r="C40" s="92" t="s">
        <v>79</v>
      </c>
      <c r="D40" s="78" t="str">
        <f>IF(H36="","",H46)</f>
        <v/>
      </c>
      <c r="E40" s="96"/>
      <c r="F40" s="91"/>
      <c r="G40" s="150"/>
      <c r="H40" s="150"/>
      <c r="I40" s="117"/>
      <c r="J40" s="205"/>
      <c r="K40" s="205"/>
      <c r="L40" s="65"/>
      <c r="M40" s="205"/>
      <c r="N40" s="205"/>
      <c r="O40" s="65"/>
    </row>
    <row r="41" spans="1:20" ht="34.15" customHeight="1">
      <c r="B41" s="316"/>
      <c r="C41" s="92" t="s">
        <v>119</v>
      </c>
      <c r="D41" s="148"/>
      <c r="E41" s="100"/>
      <c r="G41" s="150"/>
      <c r="H41" s="150"/>
      <c r="I41" s="117"/>
      <c r="J41" s="205"/>
      <c r="K41" s="205"/>
      <c r="L41" s="65"/>
      <c r="M41" s="205"/>
      <c r="N41" s="205"/>
      <c r="O41" s="65"/>
    </row>
    <row r="42" spans="1:20" ht="34.15" customHeight="1">
      <c r="B42" s="316"/>
      <c r="C42" s="101" t="s">
        <v>81</v>
      </c>
      <c r="D42" s="80" t="str">
        <f>IF(G36="","",G46)</f>
        <v/>
      </c>
      <c r="E42" s="102"/>
      <c r="G42" s="150"/>
      <c r="H42" s="150"/>
      <c r="I42" s="117"/>
      <c r="J42" s="205"/>
      <c r="K42" s="205"/>
      <c r="L42" s="65"/>
      <c r="M42" s="205"/>
      <c r="N42" s="205"/>
      <c r="O42" s="65"/>
    </row>
    <row r="43" spans="1:20" ht="34.15" customHeight="1">
      <c r="A43" s="219"/>
      <c r="B43" s="219"/>
      <c r="C43" s="223" t="s">
        <v>55</v>
      </c>
      <c r="D43" s="81" t="str">
        <f>IF(D41="","",(IF(D40*D41&lt;D39,"mniejsza",IF(D40*D41=D39,"równa","większa"))))</f>
        <v/>
      </c>
      <c r="E43" s="103"/>
      <c r="F43" s="103"/>
      <c r="G43" s="149"/>
      <c r="H43" s="149"/>
      <c r="I43" s="116"/>
      <c r="J43" s="65"/>
      <c r="K43" s="65"/>
      <c r="L43" s="65"/>
      <c r="M43" s="65"/>
      <c r="N43" s="65"/>
      <c r="O43" s="65"/>
    </row>
    <row r="44" spans="1:20" ht="34.15" customHeight="1">
      <c r="A44" s="206"/>
      <c r="B44" s="220"/>
      <c r="C44" s="224" t="s">
        <v>56</v>
      </c>
      <c r="D44" s="236" t="str">
        <f>IF(D41="","",(D40*D41))</f>
        <v/>
      </c>
      <c r="E44" s="104"/>
      <c r="F44" s="105"/>
      <c r="G44" s="151"/>
      <c r="H44" s="151"/>
      <c r="I44" s="118"/>
      <c r="J44" s="68"/>
      <c r="K44" s="68"/>
      <c r="L44" s="65"/>
      <c r="M44" s="68"/>
      <c r="N44" s="68"/>
      <c r="O44" s="65"/>
    </row>
    <row r="45" spans="1:20" ht="34.15" customHeight="1">
      <c r="A45" s="206"/>
      <c r="B45" s="220"/>
      <c r="C45" s="224" t="s">
        <v>57</v>
      </c>
      <c r="D45" s="83" t="str">
        <f>IF(D41="","",(D42/D44))</f>
        <v/>
      </c>
      <c r="E45" s="107"/>
      <c r="F45" s="108"/>
      <c r="G45" s="150"/>
      <c r="H45" s="150"/>
      <c r="I45" s="118"/>
      <c r="J45" s="205"/>
      <c r="K45" s="205"/>
      <c r="L45" s="65"/>
      <c r="M45" s="205"/>
      <c r="N45" s="205"/>
      <c r="O45" s="65"/>
      <c r="P45" s="119"/>
      <c r="Q45" s="119"/>
      <c r="R45" s="119"/>
      <c r="S45" s="119"/>
      <c r="T45" s="119"/>
    </row>
    <row r="46" spans="1:20" s="120" customFormat="1" ht="34.15" customHeight="1">
      <c r="A46" s="221"/>
      <c r="B46" s="222"/>
      <c r="C46" s="84" t="s">
        <v>88</v>
      </c>
      <c r="D46" s="85" t="str">
        <f>IF(D41="","",(IF(OR(D45&lt;=D36),D45,D36))*(IF(OR(D44&lt;=D39),D44,D39)))</f>
        <v/>
      </c>
      <c r="E46" s="109"/>
      <c r="F46" s="77"/>
      <c r="G46" s="75" t="str">
        <f>IF(G36="","",SUM(G36:G45))</f>
        <v/>
      </c>
      <c r="H46" s="76" t="str">
        <f>IF(H36="","",SUM(H36:H45))</f>
        <v/>
      </c>
      <c r="I46" s="31"/>
      <c r="J46" s="70"/>
      <c r="K46" s="70"/>
      <c r="L46" s="70"/>
      <c r="M46" s="70"/>
      <c r="N46" s="70"/>
      <c r="O46" s="70"/>
      <c r="P46" s="119"/>
      <c r="Q46" s="119"/>
      <c r="R46" s="119"/>
      <c r="S46" s="119"/>
      <c r="T46" s="119"/>
    </row>
    <row r="47" spans="1:20" ht="34.15" customHeight="1">
      <c r="A47" s="206"/>
      <c r="B47" s="206"/>
      <c r="C47" s="61" t="s">
        <v>89</v>
      </c>
      <c r="D47" s="86" t="str">
        <f>IF(D41="","",MIN(D46:D46))</f>
        <v/>
      </c>
      <c r="E47" s="110"/>
      <c r="F47" s="111"/>
      <c r="G47" s="140" t="s">
        <v>58</v>
      </c>
      <c r="H47" s="140" t="s">
        <v>59</v>
      </c>
      <c r="I47" s="31"/>
      <c r="J47" s="317"/>
      <c r="K47" s="317"/>
      <c r="L47" s="317"/>
      <c r="M47" s="317"/>
      <c r="N47" s="72"/>
      <c r="O47" s="204"/>
      <c r="P47" s="119"/>
      <c r="Q47" s="119"/>
      <c r="R47" s="119"/>
      <c r="S47" s="119"/>
      <c r="T47" s="119"/>
    </row>
    <row r="48" spans="1:20" ht="31.15" customHeight="1">
      <c r="C48" s="112" t="s">
        <v>62</v>
      </c>
      <c r="D48" s="113"/>
      <c r="J48" s="318"/>
      <c r="K48" s="318"/>
      <c r="L48" s="318"/>
      <c r="M48" s="318"/>
      <c r="N48" s="74"/>
      <c r="O48" s="204"/>
      <c r="P48" s="119"/>
      <c r="Q48" s="119"/>
      <c r="R48" s="119"/>
      <c r="S48" s="119"/>
      <c r="T48" s="119"/>
    </row>
    <row r="49" spans="1:15" ht="18.75">
      <c r="A49" s="325"/>
      <c r="B49" s="325"/>
      <c r="G49" s="159"/>
      <c r="J49" s="206"/>
      <c r="K49" s="206"/>
      <c r="L49" s="206"/>
      <c r="M49" s="206"/>
      <c r="N49" s="206"/>
      <c r="O49" s="206"/>
    </row>
    <row r="50" spans="1:15" ht="18.75">
      <c r="A50" s="121"/>
      <c r="B50" s="314" t="s">
        <v>15</v>
      </c>
      <c r="C50" s="314"/>
      <c r="D50" s="314"/>
      <c r="E50" s="314"/>
      <c r="F50" s="314"/>
      <c r="G50" s="314"/>
      <c r="I50" s="122"/>
    </row>
    <row r="51" spans="1:15" s="90" customFormat="1" ht="79.900000000000006" customHeight="1">
      <c r="A51" s="123" t="s">
        <v>9</v>
      </c>
      <c r="B51" s="123" t="s">
        <v>7</v>
      </c>
      <c r="C51" s="123" t="s">
        <v>8</v>
      </c>
      <c r="D51" s="123" t="s">
        <v>10</v>
      </c>
      <c r="E51" s="123" t="s">
        <v>11</v>
      </c>
      <c r="F51" s="123" t="s">
        <v>12</v>
      </c>
      <c r="G51" s="123" t="s">
        <v>13</v>
      </c>
      <c r="I51" s="301" t="s">
        <v>111</v>
      </c>
      <c r="J51" s="301"/>
      <c r="K51" s="301"/>
      <c r="L51" s="193"/>
      <c r="M51" s="193"/>
      <c r="N51" s="3"/>
    </row>
    <row r="52" spans="1:15" s="160" customFormat="1" ht="11.25">
      <c r="A52" s="123"/>
      <c r="B52" s="123">
        <v>1</v>
      </c>
      <c r="C52" s="123">
        <v>2</v>
      </c>
      <c r="D52" s="123">
        <v>3</v>
      </c>
      <c r="E52" s="123">
        <v>4</v>
      </c>
      <c r="F52" s="123">
        <v>5</v>
      </c>
      <c r="G52" s="123">
        <v>6</v>
      </c>
      <c r="I52" s="39"/>
      <c r="J52" s="39"/>
      <c r="K52" s="39"/>
      <c r="L52" s="39"/>
      <c r="M52" s="7"/>
      <c r="N52" s="7"/>
    </row>
    <row r="53" spans="1:15" s="184" customFormat="1" ht="172.9" customHeight="1">
      <c r="A53" s="183">
        <v>1</v>
      </c>
      <c r="B53" s="244" t="s">
        <v>143</v>
      </c>
      <c r="C53" s="141" t="str">
        <f>D7</f>
        <v/>
      </c>
      <c r="D53" s="245" t="s">
        <v>139</v>
      </c>
      <c r="E53" s="141" t="str">
        <f>D6</f>
        <v/>
      </c>
      <c r="F53" s="142">
        <f>D5</f>
        <v>300</v>
      </c>
      <c r="G53" s="143" t="str">
        <f>IF(D17="","",SUM(D17,D32,D47))</f>
        <v/>
      </c>
      <c r="I53" s="185" t="b">
        <f>IF(D12="",0,(IF(D12="Tak",(G53/1.08))))</f>
        <v>0</v>
      </c>
      <c r="J53" s="186"/>
      <c r="K53" s="186"/>
    </row>
  </sheetData>
  <sheetProtection password="8DE1" sheet="1" objects="1" scenarios="1" formatCells="0" formatColumns="0" formatRows="0" insertColumns="0" insertRows="0" insertHyperlinks="0" deleteColumns="0" deleteRows="0" sort="0" autoFilter="0" pivotTables="0"/>
  <protectedRanges>
    <protectedRange sqref="D5" name="Rozstęp11"/>
    <protectedRange sqref="C3" name="Rozstęp1_3"/>
    <protectedRange sqref="D10" name="Rozstęp2"/>
    <protectedRange sqref="D12" name="Rozstęp3"/>
    <protectedRange sqref="G5:H15" name="Rozstęp4"/>
    <protectedRange sqref="J5:K15" name="Rozstęp5"/>
    <protectedRange sqref="M5:N15" name="Rozstęp6"/>
    <protectedRange sqref="D26" name="Rozstęp7"/>
    <protectedRange sqref="G21:H30" name="Rozstęp8"/>
    <protectedRange sqref="D41" name="Rozstęp9"/>
    <protectedRange sqref="G36:H45" name="Rozstęp10"/>
  </protectedRanges>
  <mergeCells count="30">
    <mergeCell ref="I51:K51"/>
    <mergeCell ref="J33:M33"/>
    <mergeCell ref="A1:B1"/>
    <mergeCell ref="A49:B49"/>
    <mergeCell ref="B50:G50"/>
    <mergeCell ref="A34:B34"/>
    <mergeCell ref="G34:H34"/>
    <mergeCell ref="B6:B7"/>
    <mergeCell ref="B9:B11"/>
    <mergeCell ref="F20:F21"/>
    <mergeCell ref="B22:B23"/>
    <mergeCell ref="B25:B27"/>
    <mergeCell ref="J32:M32"/>
    <mergeCell ref="B40:B42"/>
    <mergeCell ref="J47:M47"/>
    <mergeCell ref="J48:M48"/>
    <mergeCell ref="A2:F2"/>
    <mergeCell ref="G2:N2"/>
    <mergeCell ref="A3:B3"/>
    <mergeCell ref="G3:H3"/>
    <mergeCell ref="J3:O3"/>
    <mergeCell ref="F3:F5"/>
    <mergeCell ref="J34:O34"/>
    <mergeCell ref="F35:F36"/>
    <mergeCell ref="B37:B38"/>
    <mergeCell ref="J17:M17"/>
    <mergeCell ref="J18:M18"/>
    <mergeCell ref="A19:B19"/>
    <mergeCell ref="G19:H19"/>
    <mergeCell ref="J19:O19"/>
  </mergeCells>
  <conditionalFormatting sqref="I53">
    <cfRule type="expression" dxfId="48" priority="1">
      <formula>$D$12="Nie"</formula>
    </cfRule>
    <cfRule type="expression" dxfId="47" priority="3">
      <formula>$D$12="Tak"</formula>
    </cfRule>
  </conditionalFormatting>
  <conditionalFormatting sqref="G53">
    <cfRule type="expression" dxfId="46" priority="2">
      <formula>$D$12="Tak"</formula>
    </cfRule>
  </conditionalFormatting>
  <dataValidations count="2">
    <dataValidation type="list" allowBlank="1" showInputMessage="1" showErrorMessage="1" sqref="D5">
      <formula1>"300,200,100"</formula1>
    </dataValidation>
    <dataValidation type="list" allowBlank="1" showInputMessage="1" showErrorMessage="1" sqref="D12">
      <formula1>"Tak,Nie"</formula1>
    </dataValidation>
  </dataValidations>
  <pageMargins left="0.7" right="0.7" top="0.75" bottom="0.75" header="0.3" footer="0.3"/>
  <pageSetup paperSize="9" scale="39" orientation="landscape" r:id="rId1"/>
  <rowBreaks count="1" manualBreakCount="1">
    <brk id="33" max="14" man="1"/>
  </rowBreaks>
  <ignoredErrors>
    <ignoredError sqref="I53" evalError="1"/>
    <ignoredError sqref="D24:D32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9" tint="-0.249977111117893"/>
  </sheetPr>
  <dimension ref="A1:T69"/>
  <sheetViews>
    <sheetView view="pageBreakPreview" zoomScale="70" zoomScaleNormal="66" zoomScaleSheetLayoutView="70" workbookViewId="0">
      <selection activeCell="F3" sqref="F3:F5"/>
    </sheetView>
  </sheetViews>
  <sheetFormatPr defaultColWidth="8.85546875" defaultRowHeight="15"/>
  <cols>
    <col min="1" max="1" width="5.85546875" style="77" customWidth="1"/>
    <col min="2" max="2" width="19.42578125" style="77" customWidth="1"/>
    <col min="3" max="3" width="65.7109375" style="77" customWidth="1"/>
    <col min="4" max="4" width="20.42578125" style="77" customWidth="1"/>
    <col min="5" max="5" width="18.140625" style="77" customWidth="1"/>
    <col min="6" max="6" width="16.42578125" style="77" customWidth="1"/>
    <col min="7" max="7" width="22.85546875" style="77" customWidth="1"/>
    <col min="8" max="8" width="16.7109375" style="77" customWidth="1"/>
    <col min="9" max="9" width="22.7109375" style="77" customWidth="1"/>
    <col min="10" max="10" width="12.42578125" style="77" customWidth="1"/>
    <col min="11" max="11" width="16.28515625" style="77" customWidth="1"/>
    <col min="12" max="12" width="14.7109375" style="77" customWidth="1"/>
    <col min="13" max="13" width="12.7109375" style="77" customWidth="1"/>
    <col min="14" max="14" width="15.28515625" style="77" customWidth="1"/>
    <col min="15" max="15" width="14.5703125" style="77" customWidth="1"/>
    <col min="16" max="16384" width="8.85546875" style="77"/>
  </cols>
  <sheetData>
    <row r="1" spans="1:20" ht="18.75">
      <c r="A1" s="328" t="s">
        <v>155</v>
      </c>
      <c r="B1" s="328"/>
    </row>
    <row r="2" spans="1:20" ht="24.75" customHeight="1">
      <c r="A2" s="312" t="s">
        <v>90</v>
      </c>
      <c r="B2" s="312"/>
      <c r="C2" s="312"/>
      <c r="D2" s="312"/>
      <c r="E2" s="312"/>
      <c r="F2" s="312"/>
      <c r="G2" s="304" t="s">
        <v>95</v>
      </c>
      <c r="H2" s="304"/>
      <c r="I2" s="304"/>
      <c r="J2" s="304"/>
      <c r="K2" s="304"/>
      <c r="L2" s="304"/>
      <c r="M2" s="304"/>
      <c r="N2" s="304"/>
    </row>
    <row r="3" spans="1:20" customFormat="1" ht="39.75" customHeight="1">
      <c r="A3" s="310" t="s">
        <v>48</v>
      </c>
      <c r="B3" s="311"/>
      <c r="C3" s="242" t="s">
        <v>98</v>
      </c>
      <c r="F3" s="315" t="s">
        <v>101</v>
      </c>
      <c r="G3" s="305" t="s">
        <v>96</v>
      </c>
      <c r="H3" s="305"/>
      <c r="J3" s="306" t="s">
        <v>49</v>
      </c>
      <c r="K3" s="307"/>
      <c r="L3" s="307"/>
      <c r="M3" s="307"/>
      <c r="N3" s="307"/>
      <c r="O3" s="307"/>
    </row>
    <row r="4" spans="1:20" customFormat="1" ht="60.6" customHeight="1">
      <c r="A4" s="4"/>
      <c r="B4" s="5" t="s">
        <v>105</v>
      </c>
      <c r="C4" s="207" t="s">
        <v>104</v>
      </c>
      <c r="D4" s="60"/>
      <c r="F4" s="315"/>
      <c r="G4" s="243" t="s">
        <v>141</v>
      </c>
      <c r="H4" s="243" t="s">
        <v>140</v>
      </c>
      <c r="I4" s="3"/>
      <c r="J4" s="8" t="s">
        <v>51</v>
      </c>
      <c r="K4" s="8" t="s">
        <v>52</v>
      </c>
      <c r="L4" s="9" t="s">
        <v>53</v>
      </c>
      <c r="M4" s="8" t="s">
        <v>51</v>
      </c>
      <c r="N4" s="8" t="s">
        <v>52</v>
      </c>
      <c r="O4" s="9" t="s">
        <v>53</v>
      </c>
    </row>
    <row r="5" spans="1:20" s="2" customFormat="1" ht="34.15" customHeight="1">
      <c r="A5" s="124"/>
      <c r="B5" s="126" t="s">
        <v>2</v>
      </c>
      <c r="C5" s="130" t="s">
        <v>97</v>
      </c>
      <c r="D5" s="134">
        <v>300</v>
      </c>
      <c r="E5" s="136" t="s">
        <v>54</v>
      </c>
      <c r="F5" s="315"/>
      <c r="G5" s="131"/>
      <c r="H5" s="131"/>
      <c r="I5" s="44"/>
      <c r="J5" s="131"/>
      <c r="K5" s="131"/>
      <c r="L5" s="250" t="str">
        <f>IF(J5="","",K5*J5)</f>
        <v/>
      </c>
      <c r="M5" s="131"/>
      <c r="N5" s="131"/>
      <c r="O5" s="250" t="str">
        <f>IF(M5="","",N5*M5)</f>
        <v/>
      </c>
    </row>
    <row r="6" spans="1:20" s="2" customFormat="1" ht="34.15" customHeight="1">
      <c r="A6" s="124"/>
      <c r="B6" s="309" t="s">
        <v>1</v>
      </c>
      <c r="C6" s="127" t="s">
        <v>92</v>
      </c>
      <c r="D6" s="47" t="str">
        <f>N17</f>
        <v/>
      </c>
      <c r="E6" s="21"/>
      <c r="G6" s="132"/>
      <c r="H6" s="132"/>
      <c r="I6" s="45"/>
      <c r="J6" s="132"/>
      <c r="K6" s="132"/>
      <c r="L6" s="250" t="str">
        <f t="shared" ref="L6:L15" si="0">IF(J6="","",K6*J6)</f>
        <v/>
      </c>
      <c r="M6" s="132"/>
      <c r="N6" s="132"/>
      <c r="O6" s="250" t="str">
        <f t="shared" ref="O6:O15" si="1">IF(M6="","",N6*M6)</f>
        <v/>
      </c>
    </row>
    <row r="7" spans="1:20" s="2" customFormat="1" ht="34.15" customHeight="1">
      <c r="A7" s="124"/>
      <c r="B7" s="309"/>
      <c r="C7" s="127" t="s">
        <v>99</v>
      </c>
      <c r="D7" s="47" t="str">
        <f>IF(N17="","",(N18))</f>
        <v/>
      </c>
      <c r="E7" s="21"/>
      <c r="G7" s="132"/>
      <c r="H7" s="132"/>
      <c r="I7" s="46"/>
      <c r="J7" s="132"/>
      <c r="K7" s="132"/>
      <c r="L7" s="250" t="str">
        <f t="shared" si="0"/>
        <v/>
      </c>
      <c r="M7" s="132"/>
      <c r="N7" s="132"/>
      <c r="O7" s="250" t="str">
        <f t="shared" si="1"/>
        <v/>
      </c>
    </row>
    <row r="8" spans="1:20" customFormat="1" ht="34.15" customHeight="1">
      <c r="A8" s="4"/>
      <c r="B8" s="128"/>
      <c r="C8" s="22" t="s">
        <v>0</v>
      </c>
      <c r="D8" s="234" t="str">
        <f>IF(D7="","",MAX((D6*D7),0))</f>
        <v/>
      </c>
      <c r="E8" s="23"/>
      <c r="F8" s="2"/>
      <c r="G8" s="132"/>
      <c r="H8" s="132"/>
      <c r="I8" s="46"/>
      <c r="J8" s="132"/>
      <c r="K8" s="132"/>
      <c r="L8" s="250" t="str">
        <f t="shared" si="0"/>
        <v/>
      </c>
      <c r="M8" s="132"/>
      <c r="N8" s="132"/>
      <c r="O8" s="250" t="str">
        <f t="shared" si="1"/>
        <v/>
      </c>
    </row>
    <row r="9" spans="1:20" customFormat="1" ht="34.15" customHeight="1" thickBot="1">
      <c r="A9" s="4"/>
      <c r="B9" s="309" t="s">
        <v>106</v>
      </c>
      <c r="C9" s="129" t="s">
        <v>93</v>
      </c>
      <c r="D9" s="47" t="str">
        <f>IF(H5="","",H16)</f>
        <v/>
      </c>
      <c r="E9" s="50"/>
      <c r="F9" s="2"/>
      <c r="G9" s="132"/>
      <c r="H9" s="132"/>
      <c r="I9" s="46"/>
      <c r="J9" s="132"/>
      <c r="K9" s="132"/>
      <c r="L9" s="250" t="str">
        <f t="shared" si="0"/>
        <v/>
      </c>
      <c r="M9" s="132"/>
      <c r="N9" s="132"/>
      <c r="O9" s="250" t="str">
        <f t="shared" si="1"/>
        <v/>
      </c>
    </row>
    <row r="10" spans="1:20" customFormat="1" ht="34.15" customHeight="1" thickBot="1">
      <c r="A10" s="4"/>
      <c r="B10" s="309"/>
      <c r="C10" s="130" t="s">
        <v>94</v>
      </c>
      <c r="D10" s="135"/>
      <c r="E10" s="137"/>
      <c r="G10" s="132"/>
      <c r="H10" s="132"/>
      <c r="I10" s="46"/>
      <c r="J10" s="132"/>
      <c r="K10" s="132"/>
      <c r="L10" s="250" t="str">
        <f t="shared" si="0"/>
        <v/>
      </c>
      <c r="M10" s="132"/>
      <c r="N10" s="132"/>
      <c r="O10" s="250" t="str">
        <f t="shared" si="1"/>
        <v/>
      </c>
    </row>
    <row r="11" spans="1:20" customFormat="1" ht="34.15" customHeight="1">
      <c r="A11" s="4"/>
      <c r="B11" s="309"/>
      <c r="C11" s="127" t="s">
        <v>100</v>
      </c>
      <c r="D11" s="48" t="str">
        <f>IF(G5="","",G16)</f>
        <v/>
      </c>
      <c r="E11" s="24"/>
      <c r="G11" s="132"/>
      <c r="H11" s="132"/>
      <c r="I11" s="45"/>
      <c r="J11" s="132"/>
      <c r="K11" s="132"/>
      <c r="L11" s="250" t="str">
        <f t="shared" si="0"/>
        <v/>
      </c>
      <c r="M11" s="132"/>
      <c r="N11" s="132"/>
      <c r="O11" s="250" t="str">
        <f t="shared" si="1"/>
        <v/>
      </c>
    </row>
    <row r="12" spans="1:20" customFormat="1" ht="34.15" customHeight="1">
      <c r="A12" s="208"/>
      <c r="B12" s="208"/>
      <c r="C12" s="139" t="s">
        <v>82</v>
      </c>
      <c r="D12" s="134" t="s">
        <v>178</v>
      </c>
      <c r="E12" s="138" t="s">
        <v>54</v>
      </c>
      <c r="F12" s="25"/>
      <c r="G12" s="133"/>
      <c r="H12" s="133"/>
      <c r="I12" s="45"/>
      <c r="J12" s="133"/>
      <c r="K12" s="133"/>
      <c r="L12" s="250" t="str">
        <f t="shared" si="0"/>
        <v/>
      </c>
      <c r="M12" s="133"/>
      <c r="N12" s="133"/>
      <c r="O12" s="250" t="str">
        <f t="shared" si="1"/>
        <v/>
      </c>
    </row>
    <row r="13" spans="1:20" customFormat="1" ht="34.15" customHeight="1">
      <c r="A13" s="209"/>
      <c r="B13" s="209"/>
      <c r="C13" s="215" t="s">
        <v>55</v>
      </c>
      <c r="D13" s="47" t="str">
        <f>IF(D10="","",(IF(D9*D10&lt;D8,"mniejsza",IF(D9*D10=D8,"równa","większa"))))</f>
        <v/>
      </c>
      <c r="E13" s="51"/>
      <c r="F13" s="27"/>
      <c r="G13" s="131"/>
      <c r="H13" s="131"/>
      <c r="I13" s="44"/>
      <c r="J13" s="131"/>
      <c r="K13" s="131"/>
      <c r="L13" s="250" t="str">
        <f t="shared" si="0"/>
        <v/>
      </c>
      <c r="M13" s="131"/>
      <c r="N13" s="131"/>
      <c r="O13" s="250" t="str">
        <f t="shared" si="1"/>
        <v/>
      </c>
    </row>
    <row r="14" spans="1:20" customFormat="1" ht="34.15" customHeight="1">
      <c r="A14" s="210"/>
      <c r="B14" s="211"/>
      <c r="C14" s="216" t="s">
        <v>56</v>
      </c>
      <c r="D14" s="234" t="str">
        <f>IF(D10="","",(D9*D10))</f>
        <v/>
      </c>
      <c r="E14" s="52"/>
      <c r="F14" s="28"/>
      <c r="G14" s="131"/>
      <c r="H14" s="131"/>
      <c r="I14" s="44"/>
      <c r="J14" s="131"/>
      <c r="K14" s="131"/>
      <c r="L14" s="250" t="str">
        <f t="shared" si="0"/>
        <v/>
      </c>
      <c r="M14" s="131"/>
      <c r="N14" s="131"/>
      <c r="O14" s="250" t="str">
        <f t="shared" si="1"/>
        <v/>
      </c>
    </row>
    <row r="15" spans="1:20" customFormat="1" ht="34.15" customHeight="1">
      <c r="A15" s="210"/>
      <c r="B15" s="211"/>
      <c r="C15" s="216" t="s">
        <v>57</v>
      </c>
      <c r="D15" s="235" t="str">
        <f>IF(D10="","",(D11/D14))</f>
        <v/>
      </c>
      <c r="E15" s="53"/>
      <c r="F15" s="29"/>
      <c r="G15" s="132"/>
      <c r="H15" s="132"/>
      <c r="I15" s="44"/>
      <c r="J15" s="132"/>
      <c r="K15" s="132"/>
      <c r="L15" s="250" t="str">
        <f t="shared" si="0"/>
        <v/>
      </c>
      <c r="M15" s="132"/>
      <c r="N15" s="132"/>
      <c r="O15" s="250" t="str">
        <f t="shared" si="1"/>
        <v/>
      </c>
      <c r="P15" s="30"/>
      <c r="Q15" s="30"/>
      <c r="R15" s="30"/>
      <c r="S15" s="30"/>
      <c r="T15" s="30"/>
    </row>
    <row r="16" spans="1:20" s="1" customFormat="1" ht="34.15" customHeight="1">
      <c r="A16" s="212"/>
      <c r="B16" s="213"/>
      <c r="C16" s="43" t="s">
        <v>88</v>
      </c>
      <c r="D16" s="235" t="str">
        <f>IF(D10="","",(IF(OR(D15&lt;=D5),D15,D5))*(IF(OR(D14&lt;=D8),D14,D8)))</f>
        <v/>
      </c>
      <c r="E16" s="54"/>
      <c r="F16"/>
      <c r="G16" s="229" t="str">
        <f>IF(G5="","",SUM(G5:G15))</f>
        <v/>
      </c>
      <c r="H16" s="49" t="str">
        <f>IF(H5="","",SUM(H5:H15))</f>
        <v/>
      </c>
      <c r="I16" s="31"/>
      <c r="J16" s="56" t="str">
        <f>IF(J5="","",SUM(J5:J15))</f>
        <v/>
      </c>
      <c r="K16" s="56"/>
      <c r="L16" s="251" t="str">
        <f>IF(L5="","",SUM(L5:L15))</f>
        <v/>
      </c>
      <c r="M16" s="56" t="str">
        <f>IF(M5="","",SUM(M5:M15))</f>
        <v/>
      </c>
      <c r="N16" s="56"/>
      <c r="O16" s="251" t="str">
        <f>IF(O5="","",SUM(O5:O15))</f>
        <v/>
      </c>
      <c r="P16" s="57"/>
      <c r="Q16" s="30"/>
      <c r="R16" s="30"/>
      <c r="S16" s="30"/>
      <c r="T16" s="30"/>
    </row>
    <row r="17" spans="1:20" customFormat="1" ht="34.15" customHeight="1">
      <c r="A17" s="214"/>
      <c r="B17" s="214"/>
      <c r="C17" s="61" t="s">
        <v>89</v>
      </c>
      <c r="D17" s="55" t="str">
        <f>IF(D10="","",(MIN(D16:D16)))</f>
        <v/>
      </c>
      <c r="E17" s="32"/>
      <c r="F17" s="33"/>
      <c r="G17" s="34"/>
      <c r="H17" s="34"/>
      <c r="I17" s="31"/>
      <c r="J17" s="308" t="s">
        <v>60</v>
      </c>
      <c r="K17" s="308"/>
      <c r="L17" s="308"/>
      <c r="M17" s="308"/>
      <c r="N17" s="58" t="str">
        <f>IF(J5="","",SUM(J16,M16))</f>
        <v/>
      </c>
      <c r="O17" s="59"/>
      <c r="P17" s="57"/>
      <c r="Q17" s="30"/>
      <c r="R17" s="30"/>
      <c r="S17" s="30"/>
      <c r="T17" s="30"/>
    </row>
    <row r="18" spans="1:20" customFormat="1" ht="31.15" customHeight="1">
      <c r="C18" s="35" t="s">
        <v>62</v>
      </c>
      <c r="D18" s="36"/>
      <c r="J18" s="302" t="s">
        <v>63</v>
      </c>
      <c r="K18" s="302"/>
      <c r="L18" s="302"/>
      <c r="M18" s="302"/>
      <c r="N18" s="268" t="str">
        <f>IF(N17="","",((SUM(O16,L16))/N17))</f>
        <v/>
      </c>
      <c r="O18" s="34"/>
      <c r="P18" s="30"/>
      <c r="Q18" s="30"/>
      <c r="R18" s="30"/>
      <c r="S18" s="30"/>
      <c r="T18" s="30"/>
    </row>
    <row r="19" spans="1:20" ht="39.75" customHeight="1">
      <c r="A19" s="322"/>
      <c r="B19" s="323"/>
      <c r="C19" s="114"/>
      <c r="F19" s="90"/>
      <c r="G19" s="305" t="s">
        <v>96</v>
      </c>
      <c r="H19" s="305"/>
      <c r="J19" s="319"/>
      <c r="K19" s="319"/>
      <c r="L19" s="319"/>
      <c r="M19" s="319"/>
      <c r="N19" s="319"/>
      <c r="O19" s="319"/>
    </row>
    <row r="20" spans="1:20" ht="60.6" customHeight="1">
      <c r="A20" s="87"/>
      <c r="B20" s="5" t="s">
        <v>105</v>
      </c>
      <c r="C20" s="207" t="s">
        <v>107</v>
      </c>
      <c r="D20" s="195"/>
      <c r="F20" s="320"/>
      <c r="G20" s="243" t="s">
        <v>141</v>
      </c>
      <c r="H20" s="243" t="s">
        <v>140</v>
      </c>
      <c r="I20" s="90"/>
      <c r="J20" s="62"/>
      <c r="K20" s="62"/>
      <c r="L20" s="63"/>
      <c r="M20" s="62"/>
      <c r="N20" s="62"/>
      <c r="O20" s="63"/>
    </row>
    <row r="21" spans="1:20" s="91" customFormat="1" ht="34.15" customHeight="1">
      <c r="B21" s="217" t="s">
        <v>2</v>
      </c>
      <c r="C21" s="92" t="s">
        <v>76</v>
      </c>
      <c r="D21" s="93">
        <f>D5</f>
        <v>300</v>
      </c>
      <c r="E21" s="94"/>
      <c r="F21" s="320"/>
      <c r="G21" s="149"/>
      <c r="H21" s="149"/>
      <c r="I21" s="156"/>
      <c r="J21" s="201"/>
      <c r="K21" s="201"/>
      <c r="L21" s="65"/>
      <c r="M21" s="201"/>
      <c r="N21" s="201"/>
      <c r="O21" s="65"/>
    </row>
    <row r="22" spans="1:20" s="91" customFormat="1" ht="34.15" customHeight="1">
      <c r="B22" s="321" t="s">
        <v>1</v>
      </c>
      <c r="C22" s="92" t="s">
        <v>77</v>
      </c>
      <c r="D22" s="78" t="s">
        <v>6</v>
      </c>
      <c r="E22" s="96"/>
      <c r="G22" s="181"/>
      <c r="H22" s="181"/>
      <c r="I22" s="157"/>
      <c r="J22" s="202"/>
      <c r="K22" s="202"/>
      <c r="L22" s="65"/>
      <c r="M22" s="202"/>
      <c r="N22" s="202"/>
      <c r="O22" s="65"/>
    </row>
    <row r="23" spans="1:20" s="91" customFormat="1" ht="34.15" customHeight="1">
      <c r="B23" s="321"/>
      <c r="C23" s="92" t="s">
        <v>78</v>
      </c>
      <c r="D23" s="78" t="s">
        <v>6</v>
      </c>
      <c r="E23" s="96"/>
      <c r="G23" s="181"/>
      <c r="H23" s="181"/>
      <c r="I23" s="157"/>
      <c r="J23" s="202"/>
      <c r="K23" s="202"/>
      <c r="L23" s="65"/>
      <c r="M23" s="202"/>
      <c r="N23" s="202"/>
      <c r="O23" s="65"/>
    </row>
    <row r="24" spans="1:20" ht="34.15" customHeight="1">
      <c r="B24" s="218"/>
      <c r="C24" s="98" t="s">
        <v>0</v>
      </c>
      <c r="D24" s="79" t="str">
        <f>IF(D26="","",MAX((D8-D14),0))</f>
        <v/>
      </c>
      <c r="E24" s="99"/>
      <c r="F24" s="91"/>
      <c r="G24" s="181"/>
      <c r="H24" s="181"/>
      <c r="I24" s="157"/>
      <c r="J24" s="202"/>
      <c r="K24" s="202"/>
      <c r="L24" s="65"/>
      <c r="M24" s="202"/>
      <c r="N24" s="202"/>
      <c r="O24" s="65"/>
    </row>
    <row r="25" spans="1:20" ht="34.15" customHeight="1">
      <c r="B25" s="316" t="s">
        <v>65</v>
      </c>
      <c r="C25" s="92" t="s">
        <v>79</v>
      </c>
      <c r="D25" s="78" t="str">
        <f>IF(H21="","",H31)</f>
        <v/>
      </c>
      <c r="E25" s="96"/>
      <c r="F25" s="91"/>
      <c r="G25" s="181"/>
      <c r="H25" s="181"/>
      <c r="I25" s="157"/>
      <c r="J25" s="202"/>
      <c r="K25" s="202"/>
      <c r="L25" s="65"/>
      <c r="M25" s="202"/>
      <c r="N25" s="202"/>
      <c r="O25" s="65"/>
    </row>
    <row r="26" spans="1:20" ht="34.15" customHeight="1">
      <c r="B26" s="316"/>
      <c r="C26" s="92" t="s">
        <v>120</v>
      </c>
      <c r="D26" s="148"/>
      <c r="E26" s="100"/>
      <c r="G26" s="181"/>
      <c r="H26" s="181"/>
      <c r="I26" s="157"/>
      <c r="J26" s="202"/>
      <c r="K26" s="202"/>
      <c r="L26" s="65"/>
      <c r="M26" s="202"/>
      <c r="N26" s="202"/>
      <c r="O26" s="65"/>
    </row>
    <row r="27" spans="1:20" ht="34.15" customHeight="1">
      <c r="B27" s="316"/>
      <c r="C27" s="101" t="s">
        <v>81</v>
      </c>
      <c r="D27" s="80" t="str">
        <f>IF(G21="","",G31)</f>
        <v/>
      </c>
      <c r="E27" s="102"/>
      <c r="G27" s="181"/>
      <c r="H27" s="181"/>
      <c r="I27" s="157"/>
      <c r="J27" s="202"/>
      <c r="K27" s="202"/>
      <c r="L27" s="65"/>
      <c r="M27" s="202"/>
      <c r="N27" s="202"/>
      <c r="O27" s="65"/>
    </row>
    <row r="28" spans="1:20" ht="34.15" customHeight="1">
      <c r="A28" s="219"/>
      <c r="B28" s="219"/>
      <c r="C28" s="223" t="s">
        <v>55</v>
      </c>
      <c r="D28" s="81" t="str">
        <f>IF(D26="","",(IF(D25*D26&lt;D24,"mniejsza",IF(D25*D26=D24,"równa","większa"))))</f>
        <v/>
      </c>
      <c r="E28" s="103"/>
      <c r="F28" s="103"/>
      <c r="G28" s="180"/>
      <c r="H28" s="180"/>
      <c r="I28" s="156"/>
      <c r="J28" s="201"/>
      <c r="K28" s="201"/>
      <c r="L28" s="65"/>
      <c r="M28" s="201"/>
      <c r="N28" s="201"/>
      <c r="O28" s="65"/>
    </row>
    <row r="29" spans="1:20" ht="34.15" customHeight="1">
      <c r="A29" s="206"/>
      <c r="B29" s="220"/>
      <c r="C29" s="224" t="s">
        <v>56</v>
      </c>
      <c r="D29" s="236" t="str">
        <f>IF(D26="","",(D25*D26))</f>
        <v/>
      </c>
      <c r="E29" s="104"/>
      <c r="F29" s="105"/>
      <c r="G29" s="182"/>
      <c r="H29" s="182"/>
      <c r="I29" s="158"/>
      <c r="J29" s="203"/>
      <c r="K29" s="203"/>
      <c r="L29" s="65"/>
      <c r="M29" s="203"/>
      <c r="N29" s="203"/>
      <c r="O29" s="65"/>
    </row>
    <row r="30" spans="1:20" ht="34.15" customHeight="1">
      <c r="A30" s="206"/>
      <c r="B30" s="220"/>
      <c r="C30" s="224" t="s">
        <v>57</v>
      </c>
      <c r="D30" s="83" t="str">
        <f>IF(D26="","",(D27/D29))</f>
        <v/>
      </c>
      <c r="E30" s="107"/>
      <c r="F30" s="108"/>
      <c r="G30" s="181"/>
      <c r="H30" s="181"/>
      <c r="I30" s="158"/>
      <c r="J30" s="202"/>
      <c r="K30" s="202"/>
      <c r="L30" s="65"/>
      <c r="M30" s="202"/>
      <c r="N30" s="202"/>
      <c r="O30" s="65"/>
      <c r="P30" s="119"/>
      <c r="Q30" s="119"/>
      <c r="R30" s="119"/>
      <c r="S30" s="119"/>
      <c r="T30" s="119"/>
    </row>
    <row r="31" spans="1:20" s="120" customFormat="1" ht="34.15" customHeight="1">
      <c r="A31" s="221"/>
      <c r="B31" s="222"/>
      <c r="C31" s="84" t="s">
        <v>88</v>
      </c>
      <c r="D31" s="85" t="str">
        <f>IF(D26="","",(IF(OR(D30&lt;=D21),D30,D21))*(IF(OR(D29&lt;=D24),D29,D24)))</f>
        <v/>
      </c>
      <c r="E31" s="109"/>
      <c r="F31" s="77"/>
      <c r="G31" s="75" t="str">
        <f>IF(G21="","",SUM(G21:G30))</f>
        <v/>
      </c>
      <c r="H31" s="231" t="str">
        <f>IF(H21="","",SUM(H21:H30))</f>
        <v/>
      </c>
      <c r="I31" s="31"/>
      <c r="J31" s="70"/>
      <c r="K31" s="70"/>
      <c r="L31" s="70"/>
      <c r="M31" s="70"/>
      <c r="N31" s="70"/>
      <c r="O31" s="70"/>
      <c r="P31" s="119"/>
      <c r="Q31" s="119"/>
      <c r="R31" s="119"/>
      <c r="S31" s="119"/>
      <c r="T31" s="119"/>
    </row>
    <row r="32" spans="1:20" ht="34.15" customHeight="1">
      <c r="A32" s="206"/>
      <c r="B32" s="206"/>
      <c r="C32" s="61" t="s">
        <v>89</v>
      </c>
      <c r="D32" s="86" t="str">
        <f>IF(D26="","",(MIN(D31:D31)))</f>
        <v/>
      </c>
      <c r="E32" s="110"/>
      <c r="F32" s="111"/>
      <c r="G32" s="140" t="s">
        <v>58</v>
      </c>
      <c r="H32" s="140" t="s">
        <v>59</v>
      </c>
      <c r="I32" s="31"/>
      <c r="J32" s="317"/>
      <c r="K32" s="317"/>
      <c r="L32" s="317"/>
      <c r="M32" s="317"/>
      <c r="N32" s="72"/>
      <c r="O32" s="204"/>
      <c r="P32" s="119"/>
      <c r="Q32" s="119"/>
      <c r="R32" s="119"/>
      <c r="S32" s="119"/>
      <c r="T32" s="119"/>
    </row>
    <row r="33" spans="1:20" ht="31.15" customHeight="1">
      <c r="C33" s="112" t="s">
        <v>62</v>
      </c>
      <c r="D33" s="113"/>
      <c r="J33" s="318"/>
      <c r="K33" s="318"/>
      <c r="L33" s="318"/>
      <c r="M33" s="318"/>
      <c r="N33" s="74"/>
      <c r="O33" s="204"/>
      <c r="P33" s="119"/>
      <c r="Q33" s="119"/>
      <c r="R33" s="119"/>
      <c r="S33" s="119"/>
      <c r="T33" s="119"/>
    </row>
    <row r="34" spans="1:20" ht="39.75" customHeight="1">
      <c r="A34" s="326" t="s">
        <v>157</v>
      </c>
      <c r="B34" s="327"/>
      <c r="C34" s="114"/>
      <c r="F34" s="90"/>
      <c r="G34" s="305" t="s">
        <v>96</v>
      </c>
      <c r="H34" s="305"/>
      <c r="J34" s="319"/>
      <c r="K34" s="319"/>
      <c r="L34" s="319"/>
      <c r="M34" s="319"/>
      <c r="N34" s="319"/>
      <c r="O34" s="319"/>
    </row>
    <row r="35" spans="1:20" ht="60.6" customHeight="1">
      <c r="A35" s="87"/>
      <c r="B35" s="5" t="s">
        <v>105</v>
      </c>
      <c r="C35" s="207" t="s">
        <v>108</v>
      </c>
      <c r="D35" s="88"/>
      <c r="F35" s="320"/>
      <c r="G35" s="243" t="s">
        <v>141</v>
      </c>
      <c r="H35" s="243" t="s">
        <v>140</v>
      </c>
      <c r="I35" s="90"/>
      <c r="J35" s="62"/>
      <c r="K35" s="62"/>
      <c r="L35" s="63"/>
      <c r="M35" s="62"/>
      <c r="N35" s="62"/>
      <c r="O35" s="63"/>
    </row>
    <row r="36" spans="1:20" s="91" customFormat="1" ht="34.15" customHeight="1">
      <c r="B36" s="217" t="s">
        <v>2</v>
      </c>
      <c r="C36" s="92" t="s">
        <v>76</v>
      </c>
      <c r="D36" s="93">
        <f>D5</f>
        <v>300</v>
      </c>
      <c r="E36" s="94"/>
      <c r="F36" s="320"/>
      <c r="G36" s="149"/>
      <c r="H36" s="149"/>
      <c r="I36" s="116"/>
      <c r="J36" s="65"/>
      <c r="K36" s="65"/>
      <c r="L36" s="65"/>
      <c r="M36" s="65"/>
      <c r="N36" s="65"/>
      <c r="O36" s="65"/>
    </row>
    <row r="37" spans="1:20" s="91" customFormat="1" ht="34.15" customHeight="1">
      <c r="B37" s="321" t="s">
        <v>1</v>
      </c>
      <c r="C37" s="92" t="s">
        <v>77</v>
      </c>
      <c r="D37" s="78" t="s">
        <v>6</v>
      </c>
      <c r="E37" s="96"/>
      <c r="G37" s="150"/>
      <c r="H37" s="150"/>
      <c r="I37" s="117"/>
      <c r="J37" s="205"/>
      <c r="K37" s="205"/>
      <c r="L37" s="65"/>
      <c r="M37" s="205"/>
      <c r="N37" s="205"/>
      <c r="O37" s="65"/>
    </row>
    <row r="38" spans="1:20" s="91" customFormat="1" ht="34.15" customHeight="1">
      <c r="B38" s="321"/>
      <c r="C38" s="92" t="s">
        <v>78</v>
      </c>
      <c r="D38" s="78" t="s">
        <v>6</v>
      </c>
      <c r="E38" s="96"/>
      <c r="G38" s="150"/>
      <c r="H38" s="150"/>
      <c r="I38" s="117"/>
      <c r="J38" s="205"/>
      <c r="K38" s="205"/>
      <c r="L38" s="65"/>
      <c r="M38" s="205"/>
      <c r="N38" s="205"/>
      <c r="O38" s="65"/>
    </row>
    <row r="39" spans="1:20" ht="34.15" customHeight="1">
      <c r="B39" s="218"/>
      <c r="C39" s="98" t="s">
        <v>0</v>
      </c>
      <c r="D39" s="79" t="str">
        <f>IF(D41="","",MAX((D24-D29),0))</f>
        <v/>
      </c>
      <c r="E39" s="99"/>
      <c r="F39" s="91"/>
      <c r="G39" s="150"/>
      <c r="H39" s="150"/>
      <c r="I39" s="117"/>
      <c r="J39" s="205"/>
      <c r="K39" s="205"/>
      <c r="L39" s="65"/>
      <c r="M39" s="205"/>
      <c r="N39" s="205"/>
      <c r="O39" s="65"/>
    </row>
    <row r="40" spans="1:20" ht="34.15" customHeight="1">
      <c r="B40" s="316" t="s">
        <v>67</v>
      </c>
      <c r="C40" s="92" t="s">
        <v>79</v>
      </c>
      <c r="D40" s="78" t="str">
        <f>IF(H36="","",H46)</f>
        <v/>
      </c>
      <c r="E40" s="96"/>
      <c r="F40" s="91"/>
      <c r="G40" s="150"/>
      <c r="H40" s="150"/>
      <c r="I40" s="117"/>
      <c r="J40" s="205"/>
      <c r="K40" s="205"/>
      <c r="L40" s="65"/>
      <c r="M40" s="205"/>
      <c r="N40" s="205"/>
      <c r="O40" s="65"/>
    </row>
    <row r="41" spans="1:20" ht="34.15" customHeight="1">
      <c r="B41" s="316"/>
      <c r="C41" s="92" t="s">
        <v>94</v>
      </c>
      <c r="D41" s="148"/>
      <c r="E41" s="100"/>
      <c r="G41" s="150"/>
      <c r="H41" s="150"/>
      <c r="I41" s="117"/>
      <c r="J41" s="205"/>
      <c r="K41" s="205"/>
      <c r="L41" s="65"/>
      <c r="M41" s="205"/>
      <c r="N41" s="205"/>
      <c r="O41" s="65"/>
    </row>
    <row r="42" spans="1:20" ht="34.15" customHeight="1">
      <c r="B42" s="316"/>
      <c r="C42" s="101" t="s">
        <v>81</v>
      </c>
      <c r="D42" s="80" t="str">
        <f>IF(G36="","",G46)</f>
        <v/>
      </c>
      <c r="E42" s="102"/>
      <c r="G42" s="150"/>
      <c r="H42" s="150"/>
      <c r="I42" s="117"/>
      <c r="J42" s="205"/>
      <c r="K42" s="205"/>
      <c r="L42" s="65"/>
      <c r="M42" s="205"/>
      <c r="N42" s="205"/>
      <c r="O42" s="65"/>
    </row>
    <row r="43" spans="1:20" ht="34.15" customHeight="1">
      <c r="A43" s="219"/>
      <c r="B43" s="219"/>
      <c r="C43" s="223" t="s">
        <v>55</v>
      </c>
      <c r="D43" s="81" t="str">
        <f>IF(D41="","",(IF(D40*D41&lt;D39,"mniejsza",IF(D40*D41=D39,"równa","większa"))))</f>
        <v/>
      </c>
      <c r="E43" s="103"/>
      <c r="F43" s="103"/>
      <c r="G43" s="149"/>
      <c r="H43" s="149"/>
      <c r="I43" s="116"/>
      <c r="J43" s="65"/>
      <c r="K43" s="65"/>
      <c r="L43" s="65"/>
      <c r="M43" s="65"/>
      <c r="N43" s="65"/>
      <c r="O43" s="65"/>
    </row>
    <row r="44" spans="1:20" ht="34.15" customHeight="1">
      <c r="A44" s="206"/>
      <c r="B44" s="220"/>
      <c r="C44" s="224" t="s">
        <v>56</v>
      </c>
      <c r="D44" s="236" t="str">
        <f>IF(D41="","",(D40*D41))</f>
        <v/>
      </c>
      <c r="E44" s="104"/>
      <c r="F44" s="105"/>
      <c r="G44" s="151"/>
      <c r="H44" s="151"/>
      <c r="I44" s="118"/>
      <c r="J44" s="68"/>
      <c r="K44" s="68"/>
      <c r="L44" s="65"/>
      <c r="M44" s="68"/>
      <c r="N44" s="68"/>
      <c r="O44" s="65"/>
    </row>
    <row r="45" spans="1:20" ht="34.15" customHeight="1">
      <c r="A45" s="206"/>
      <c r="B45" s="220"/>
      <c r="C45" s="224" t="s">
        <v>57</v>
      </c>
      <c r="D45" s="83" t="str">
        <f>IF(D41="","",ROUND(D42/D44,2))</f>
        <v/>
      </c>
      <c r="E45" s="107"/>
      <c r="F45" s="108"/>
      <c r="G45" s="150"/>
      <c r="H45" s="150"/>
      <c r="I45" s="118"/>
      <c r="J45" s="205"/>
      <c r="K45" s="205"/>
      <c r="L45" s="65"/>
      <c r="M45" s="205"/>
      <c r="N45" s="205"/>
      <c r="O45" s="65"/>
      <c r="P45" s="119"/>
      <c r="Q45" s="119"/>
      <c r="R45" s="119"/>
      <c r="S45" s="119"/>
      <c r="T45" s="119"/>
    </row>
    <row r="46" spans="1:20" s="120" customFormat="1" ht="34.15" customHeight="1">
      <c r="A46" s="221"/>
      <c r="B46" s="222"/>
      <c r="C46" s="84" t="s">
        <v>88</v>
      </c>
      <c r="D46" s="85" t="str">
        <f>IF(D41="","",(IF(OR(D45&lt;=D36),D45,D36))*(IF(OR(D44&lt;=D39),D44,D39)))</f>
        <v/>
      </c>
      <c r="E46" s="109"/>
      <c r="F46" s="77"/>
      <c r="G46" s="75" t="str">
        <f>IF(G36="","",SUM(G36:G45))</f>
        <v/>
      </c>
      <c r="H46" s="76" t="str">
        <f>IF(H36="","",SUM(H36:H45))</f>
        <v/>
      </c>
      <c r="I46" s="31"/>
      <c r="J46" s="70"/>
      <c r="K46" s="70"/>
      <c r="L46" s="70"/>
      <c r="M46" s="70"/>
      <c r="N46" s="70"/>
      <c r="O46" s="70"/>
      <c r="P46" s="119"/>
      <c r="Q46" s="119"/>
      <c r="R46" s="119"/>
      <c r="S46" s="119"/>
      <c r="T46" s="119"/>
    </row>
    <row r="47" spans="1:20" ht="34.15" customHeight="1">
      <c r="A47" s="206"/>
      <c r="B47" s="206"/>
      <c r="C47" s="61" t="s">
        <v>89</v>
      </c>
      <c r="D47" s="86" t="str">
        <f>IF(D41="","",MIN(D46:D46))</f>
        <v/>
      </c>
      <c r="E47" s="110"/>
      <c r="F47" s="111"/>
      <c r="G47" s="140" t="s">
        <v>58</v>
      </c>
      <c r="H47" s="140" t="s">
        <v>59</v>
      </c>
      <c r="I47" s="31"/>
      <c r="J47" s="317"/>
      <c r="K47" s="317"/>
      <c r="L47" s="317"/>
      <c r="M47" s="317"/>
      <c r="N47" s="72"/>
      <c r="O47" s="204"/>
      <c r="P47" s="119"/>
      <c r="Q47" s="119"/>
      <c r="R47" s="119"/>
      <c r="S47" s="119"/>
      <c r="T47" s="119"/>
    </row>
    <row r="48" spans="1:20" ht="31.15" customHeight="1">
      <c r="C48" s="112" t="s">
        <v>62</v>
      </c>
      <c r="D48" s="113"/>
      <c r="J48" s="318"/>
      <c r="K48" s="318"/>
      <c r="L48" s="318"/>
      <c r="M48" s="318"/>
      <c r="N48" s="74"/>
      <c r="O48" s="204"/>
      <c r="P48" s="119"/>
      <c r="Q48" s="119"/>
      <c r="R48" s="119"/>
      <c r="S48" s="119"/>
      <c r="T48" s="119"/>
    </row>
    <row r="49" spans="1:20" ht="18.75">
      <c r="A49" s="325"/>
      <c r="B49" s="325"/>
      <c r="G49" s="159"/>
      <c r="J49" s="206"/>
      <c r="K49" s="206"/>
      <c r="L49" s="206"/>
      <c r="M49" s="206"/>
      <c r="N49" s="206"/>
      <c r="O49" s="206"/>
    </row>
    <row r="50" spans="1:20" ht="39.75" customHeight="1">
      <c r="A50" s="322"/>
      <c r="B50" s="323"/>
      <c r="C50" s="114"/>
      <c r="F50" s="90"/>
      <c r="G50" s="305" t="s">
        <v>96</v>
      </c>
      <c r="H50" s="305"/>
      <c r="J50" s="319"/>
      <c r="K50" s="319"/>
      <c r="L50" s="319"/>
      <c r="M50" s="319"/>
      <c r="N50" s="319"/>
      <c r="O50" s="319"/>
    </row>
    <row r="51" spans="1:20" ht="60.6" customHeight="1">
      <c r="A51" s="87"/>
      <c r="B51" s="5" t="s">
        <v>105</v>
      </c>
      <c r="C51" s="207" t="s">
        <v>109</v>
      </c>
      <c r="D51" s="88"/>
      <c r="F51" s="320"/>
      <c r="G51" s="243" t="s">
        <v>141</v>
      </c>
      <c r="H51" s="243" t="s">
        <v>140</v>
      </c>
      <c r="I51" s="90"/>
      <c r="J51" s="62"/>
      <c r="K51" s="62"/>
      <c r="L51" s="63"/>
      <c r="M51" s="62"/>
      <c r="N51" s="62"/>
      <c r="O51" s="63"/>
    </row>
    <row r="52" spans="1:20" s="91" customFormat="1" ht="34.15" customHeight="1">
      <c r="B52" s="217" t="s">
        <v>2</v>
      </c>
      <c r="C52" s="92" t="s">
        <v>76</v>
      </c>
      <c r="D52" s="93">
        <f>D5</f>
        <v>300</v>
      </c>
      <c r="E52" s="94"/>
      <c r="F52" s="320"/>
      <c r="G52" s="149"/>
      <c r="H52" s="149"/>
      <c r="I52" s="116"/>
      <c r="J52" s="65"/>
      <c r="K52" s="65"/>
      <c r="L52" s="65"/>
      <c r="M52" s="65"/>
      <c r="N52" s="65"/>
      <c r="O52" s="65"/>
    </row>
    <row r="53" spans="1:20" s="91" customFormat="1" ht="34.15" customHeight="1">
      <c r="B53" s="321" t="s">
        <v>1</v>
      </c>
      <c r="C53" s="92" t="s">
        <v>77</v>
      </c>
      <c r="D53" s="78" t="s">
        <v>6</v>
      </c>
      <c r="E53" s="96"/>
      <c r="G53" s="150"/>
      <c r="H53" s="150"/>
      <c r="I53" s="117"/>
      <c r="J53" s="205"/>
      <c r="K53" s="205"/>
      <c r="L53" s="65"/>
      <c r="M53" s="205"/>
      <c r="N53" s="205"/>
      <c r="O53" s="65"/>
    </row>
    <row r="54" spans="1:20" s="91" customFormat="1" ht="34.15" customHeight="1">
      <c r="B54" s="321"/>
      <c r="C54" s="92" t="s">
        <v>78</v>
      </c>
      <c r="D54" s="78" t="s">
        <v>6</v>
      </c>
      <c r="E54" s="96"/>
      <c r="G54" s="150"/>
      <c r="H54" s="150"/>
      <c r="I54" s="117"/>
      <c r="J54" s="205"/>
      <c r="K54" s="205"/>
      <c r="L54" s="65"/>
      <c r="M54" s="205"/>
      <c r="N54" s="205"/>
      <c r="O54" s="65"/>
    </row>
    <row r="55" spans="1:20" ht="34.15" customHeight="1">
      <c r="B55" s="218"/>
      <c r="C55" s="98" t="s">
        <v>0</v>
      </c>
      <c r="D55" s="232" t="str">
        <f>IF(D57="","",MAX((D39-D44),0))</f>
        <v/>
      </c>
      <c r="E55" s="99"/>
      <c r="F55" s="91"/>
      <c r="G55" s="150"/>
      <c r="H55" s="150"/>
      <c r="I55" s="117"/>
      <c r="J55" s="205"/>
      <c r="K55" s="205"/>
      <c r="L55" s="65"/>
      <c r="M55" s="205"/>
      <c r="N55" s="205"/>
      <c r="O55" s="65"/>
    </row>
    <row r="56" spans="1:20" ht="34.15" customHeight="1">
      <c r="B56" s="316" t="s">
        <v>83</v>
      </c>
      <c r="C56" s="92" t="s">
        <v>79</v>
      </c>
      <c r="D56" s="78" t="str">
        <f>IF(H52="","",H62)</f>
        <v/>
      </c>
      <c r="E56" s="96"/>
      <c r="F56" s="91"/>
      <c r="G56" s="150"/>
      <c r="H56" s="150"/>
      <c r="I56" s="117"/>
      <c r="J56" s="205"/>
      <c r="K56" s="205"/>
      <c r="L56" s="65"/>
      <c r="M56" s="205"/>
      <c r="N56" s="205"/>
      <c r="O56" s="65"/>
    </row>
    <row r="57" spans="1:20" ht="34.15" customHeight="1">
      <c r="B57" s="316"/>
      <c r="C57" s="92" t="s">
        <v>121</v>
      </c>
      <c r="D57" s="148"/>
      <c r="E57" s="100"/>
      <c r="G57" s="150"/>
      <c r="H57" s="150"/>
      <c r="I57" s="117"/>
      <c r="J57" s="205"/>
      <c r="K57" s="205"/>
      <c r="L57" s="65"/>
      <c r="M57" s="205"/>
      <c r="N57" s="205"/>
      <c r="O57" s="65"/>
    </row>
    <row r="58" spans="1:20" ht="34.15" customHeight="1">
      <c r="B58" s="316"/>
      <c r="C58" s="101" t="s">
        <v>81</v>
      </c>
      <c r="D58" s="80" t="str">
        <f>IF(G52="","",G62)</f>
        <v/>
      </c>
      <c r="E58" s="102"/>
      <c r="G58" s="150"/>
      <c r="H58" s="150"/>
      <c r="I58" s="117"/>
      <c r="J58" s="205"/>
      <c r="K58" s="205"/>
      <c r="L58" s="65"/>
      <c r="M58" s="205"/>
      <c r="N58" s="205"/>
      <c r="O58" s="65"/>
    </row>
    <row r="59" spans="1:20" ht="34.15" customHeight="1">
      <c r="A59" s="219"/>
      <c r="B59" s="219"/>
      <c r="C59" s="223" t="s">
        <v>55</v>
      </c>
      <c r="D59" s="81" t="str">
        <f>IF(D57="","",(IF(D56*D57&lt;D55,"mniejsza",IF(D56*D57=D55,"równa","większa"))))</f>
        <v/>
      </c>
      <c r="E59" s="103"/>
      <c r="F59" s="103"/>
      <c r="G59" s="149"/>
      <c r="H59" s="149"/>
      <c r="I59" s="116"/>
      <c r="J59" s="65"/>
      <c r="K59" s="65"/>
      <c r="L59" s="65"/>
      <c r="M59" s="65"/>
      <c r="N59" s="65"/>
      <c r="O59" s="65"/>
    </row>
    <row r="60" spans="1:20" ht="34.15" customHeight="1">
      <c r="A60" s="206"/>
      <c r="B60" s="220"/>
      <c r="C60" s="224" t="s">
        <v>56</v>
      </c>
      <c r="D60" s="236" t="str">
        <f>IF(D57="","",(D56*D57))</f>
        <v/>
      </c>
      <c r="E60" s="104"/>
      <c r="F60" s="105"/>
      <c r="G60" s="151"/>
      <c r="H60" s="151"/>
      <c r="I60" s="118"/>
      <c r="J60" s="68"/>
      <c r="K60" s="68"/>
      <c r="L60" s="65"/>
      <c r="M60" s="68"/>
      <c r="N60" s="68"/>
      <c r="O60" s="65"/>
    </row>
    <row r="61" spans="1:20" ht="34.15" customHeight="1">
      <c r="A61" s="206"/>
      <c r="B61" s="220"/>
      <c r="C61" s="224" t="s">
        <v>57</v>
      </c>
      <c r="D61" s="83" t="str">
        <f>IF(D57="","",(D58/D60))</f>
        <v/>
      </c>
      <c r="E61" s="107"/>
      <c r="F61" s="108"/>
      <c r="G61" s="150"/>
      <c r="H61" s="150"/>
      <c r="I61" s="118"/>
      <c r="J61" s="205"/>
      <c r="K61" s="205"/>
      <c r="L61" s="65"/>
      <c r="M61" s="205"/>
      <c r="N61" s="205"/>
      <c r="O61" s="65"/>
      <c r="P61" s="119"/>
      <c r="Q61" s="119"/>
      <c r="R61" s="119"/>
      <c r="S61" s="119"/>
      <c r="T61" s="119"/>
    </row>
    <row r="62" spans="1:20" s="120" customFormat="1" ht="34.15" customHeight="1">
      <c r="A62" s="221"/>
      <c r="B62" s="222"/>
      <c r="C62" s="84" t="s">
        <v>88</v>
      </c>
      <c r="D62" s="85" t="str">
        <f>IF(D57="","",(IF(OR(D61&lt;=D52),D61,D52))*(IF(OR(D60&lt;=D55),D60,D55)))</f>
        <v/>
      </c>
      <c r="E62" s="109"/>
      <c r="F62" s="77"/>
      <c r="G62" s="75" t="str">
        <f>IF(G52="","",SUM(G52:G61))</f>
        <v/>
      </c>
      <c r="H62" s="76" t="str">
        <f>IF(H52="","",SUM(H52:H61))</f>
        <v/>
      </c>
      <c r="I62" s="31"/>
      <c r="J62" s="70"/>
      <c r="K62" s="70"/>
      <c r="L62" s="70"/>
      <c r="M62" s="70"/>
      <c r="N62" s="70"/>
      <c r="O62" s="70"/>
      <c r="P62" s="119"/>
      <c r="Q62" s="119"/>
      <c r="R62" s="119"/>
      <c r="S62" s="119"/>
      <c r="T62" s="119"/>
    </row>
    <row r="63" spans="1:20" ht="34.15" customHeight="1">
      <c r="A63" s="206"/>
      <c r="B63" s="206"/>
      <c r="C63" s="61" t="s">
        <v>89</v>
      </c>
      <c r="D63" s="86" t="str">
        <f>IF(D57="","",MIN(D62:D62))</f>
        <v/>
      </c>
      <c r="E63" s="110"/>
      <c r="F63" s="111"/>
      <c r="G63" s="140" t="s">
        <v>58</v>
      </c>
      <c r="H63" s="140" t="s">
        <v>59</v>
      </c>
      <c r="I63" s="31"/>
      <c r="J63" s="317"/>
      <c r="K63" s="317"/>
      <c r="L63" s="317"/>
      <c r="M63" s="317"/>
      <c r="N63" s="72"/>
      <c r="O63" s="204"/>
      <c r="P63" s="119"/>
      <c r="Q63" s="119"/>
      <c r="R63" s="119"/>
      <c r="S63" s="119"/>
      <c r="T63" s="119"/>
    </row>
    <row r="64" spans="1:20" ht="34.15" customHeight="1">
      <c r="A64" s="206"/>
      <c r="B64" s="206"/>
      <c r="C64" s="226"/>
      <c r="D64" s="227"/>
      <c r="E64" s="110"/>
      <c r="F64" s="111"/>
      <c r="G64" s="140"/>
      <c r="H64" s="140"/>
      <c r="I64" s="31"/>
      <c r="J64" s="71"/>
      <c r="K64" s="71"/>
      <c r="L64" s="71"/>
      <c r="M64" s="71"/>
      <c r="N64" s="72"/>
      <c r="O64" s="204"/>
      <c r="P64" s="119"/>
      <c r="Q64" s="119"/>
      <c r="R64" s="119"/>
      <c r="S64" s="119"/>
      <c r="T64" s="119"/>
    </row>
    <row r="65" spans="1:20" ht="34.15" customHeight="1">
      <c r="A65" s="329" t="s">
        <v>156</v>
      </c>
      <c r="B65" s="329"/>
      <c r="C65" s="226"/>
      <c r="D65" s="227"/>
      <c r="E65" s="110"/>
      <c r="F65" s="111"/>
      <c r="G65" s="140"/>
      <c r="H65" s="140"/>
      <c r="I65" s="31"/>
      <c r="J65" s="238"/>
      <c r="K65" s="238"/>
      <c r="L65" s="238"/>
      <c r="M65" s="238"/>
      <c r="N65" s="72"/>
      <c r="O65" s="204"/>
      <c r="P65" s="119"/>
      <c r="Q65" s="119"/>
      <c r="R65" s="119"/>
      <c r="S65" s="119"/>
      <c r="T65" s="119"/>
    </row>
    <row r="66" spans="1:20" ht="18.75">
      <c r="A66" s="121"/>
      <c r="B66" s="314" t="s">
        <v>15</v>
      </c>
      <c r="C66" s="314"/>
      <c r="D66" s="314"/>
      <c r="E66" s="314"/>
      <c r="F66" s="314"/>
      <c r="G66" s="314"/>
      <c r="I66" s="122"/>
    </row>
    <row r="67" spans="1:20" s="90" customFormat="1" ht="79.900000000000006" customHeight="1">
      <c r="A67" s="123" t="s">
        <v>9</v>
      </c>
      <c r="B67" s="123" t="s">
        <v>7</v>
      </c>
      <c r="C67" s="225" t="s">
        <v>8</v>
      </c>
      <c r="D67" s="225" t="s">
        <v>10</v>
      </c>
      <c r="E67" s="123" t="s">
        <v>11</v>
      </c>
      <c r="F67" s="123" t="s">
        <v>12</v>
      </c>
      <c r="G67" s="123" t="s">
        <v>13</v>
      </c>
      <c r="I67" s="301" t="s">
        <v>111</v>
      </c>
      <c r="J67" s="301"/>
      <c r="K67" s="301"/>
      <c r="L67" s="193"/>
      <c r="M67" s="193"/>
      <c r="N67" s="3"/>
    </row>
    <row r="68" spans="1:20" s="160" customFormat="1" ht="11.25">
      <c r="A68" s="123"/>
      <c r="B68" s="123">
        <v>1</v>
      </c>
      <c r="C68" s="123">
        <v>2</v>
      </c>
      <c r="D68" s="123">
        <v>3</v>
      </c>
      <c r="E68" s="123">
        <v>4</v>
      </c>
      <c r="F68" s="123">
        <v>5</v>
      </c>
      <c r="G68" s="123">
        <v>6</v>
      </c>
      <c r="I68" s="39"/>
      <c r="J68" s="39"/>
      <c r="K68" s="39"/>
      <c r="L68" s="39"/>
      <c r="M68" s="7"/>
      <c r="N68" s="7"/>
    </row>
    <row r="69" spans="1:20" s="184" customFormat="1" ht="172.9" customHeight="1">
      <c r="A69" s="183">
        <v>1</v>
      </c>
      <c r="B69" s="244" t="s">
        <v>144</v>
      </c>
      <c r="C69" s="141" t="str">
        <f>D7</f>
        <v/>
      </c>
      <c r="D69" s="245" t="s">
        <v>139</v>
      </c>
      <c r="E69" s="141" t="str">
        <f>D6</f>
        <v/>
      </c>
      <c r="F69" s="142">
        <f>D5</f>
        <v>300</v>
      </c>
      <c r="G69" s="143" t="str">
        <f>IF(D17="","",SUM(D17,D32,D47,D63))</f>
        <v/>
      </c>
      <c r="I69" s="185" t="b">
        <f>IF(D12="",0,(IF(D12="Tak",(G69/1.08))))</f>
        <v>0</v>
      </c>
      <c r="J69" s="186"/>
      <c r="K69" s="186"/>
    </row>
  </sheetData>
  <sheetProtection password="8DE1" sheet="1" objects="1" scenarios="1" formatCells="0" formatColumns="0" formatRows="0" insertColumns="0" insertRows="0" insertHyperlinks="0" deleteColumns="0" deleteRows="0" sort="0" autoFilter="0" pivotTables="0"/>
  <protectedRanges>
    <protectedRange sqref="G52:H61" name="Rozstęp13"/>
    <protectedRange sqref="D57" name="Rozstęp12"/>
    <protectedRange sqref="G36:H45" name="Rozstęp11"/>
    <protectedRange sqref="D41" name="Rozstęp10"/>
    <protectedRange sqref="G21:H30" name="Rozstęp9"/>
    <protectedRange sqref="D26" name="Rozstęp8"/>
    <protectedRange sqref="M5:N15" name="Rozstęp7"/>
    <protectedRange sqref="J5:K15" name="Rozstęp6"/>
    <protectedRange sqref="G5:H15" name="Rozstęp5"/>
    <protectedRange sqref="D12" name="Rozstęp4"/>
    <protectedRange sqref="D10" name="Rozstęp3"/>
    <protectedRange sqref="D5" name="Rozstęp2"/>
    <protectedRange sqref="C3" name="Rozstęp1_3"/>
  </protectedRanges>
  <mergeCells count="38">
    <mergeCell ref="A1:B1"/>
    <mergeCell ref="A65:B65"/>
    <mergeCell ref="I67:K67"/>
    <mergeCell ref="A50:B50"/>
    <mergeCell ref="G50:H50"/>
    <mergeCell ref="J50:O50"/>
    <mergeCell ref="F51:F52"/>
    <mergeCell ref="B53:B54"/>
    <mergeCell ref="B56:B58"/>
    <mergeCell ref="J63:M63"/>
    <mergeCell ref="B66:G66"/>
    <mergeCell ref="A49:B49"/>
    <mergeCell ref="F20:F21"/>
    <mergeCell ref="B22:B23"/>
    <mergeCell ref="B25:B27"/>
    <mergeCell ref="J32:M32"/>
    <mergeCell ref="B37:B38"/>
    <mergeCell ref="B40:B42"/>
    <mergeCell ref="J47:M47"/>
    <mergeCell ref="J48:M48"/>
    <mergeCell ref="B6:B7"/>
    <mergeCell ref="B9:B11"/>
    <mergeCell ref="J17:M17"/>
    <mergeCell ref="J18:M18"/>
    <mergeCell ref="A19:B19"/>
    <mergeCell ref="G19:H19"/>
    <mergeCell ref="J19:O19"/>
    <mergeCell ref="J33:M33"/>
    <mergeCell ref="A34:B34"/>
    <mergeCell ref="G34:H34"/>
    <mergeCell ref="J34:O34"/>
    <mergeCell ref="F35:F36"/>
    <mergeCell ref="A2:F2"/>
    <mergeCell ref="G2:N2"/>
    <mergeCell ref="A3:B3"/>
    <mergeCell ref="F3:F5"/>
    <mergeCell ref="G3:H3"/>
    <mergeCell ref="J3:O3"/>
  </mergeCells>
  <conditionalFormatting sqref="I69">
    <cfRule type="expression" dxfId="45" priority="1">
      <formula>$D$12="Nie"</formula>
    </cfRule>
    <cfRule type="expression" dxfId="44" priority="3">
      <formula>$D$12="Tak"</formula>
    </cfRule>
  </conditionalFormatting>
  <conditionalFormatting sqref="G69">
    <cfRule type="expression" dxfId="43" priority="2">
      <formula>$D$12="Tak"</formula>
    </cfRule>
  </conditionalFormatting>
  <dataValidations count="2">
    <dataValidation type="list" allowBlank="1" showInputMessage="1" showErrorMessage="1" sqref="D12">
      <formula1>"Tak,Nie"</formula1>
    </dataValidation>
    <dataValidation type="list" allowBlank="1" showInputMessage="1" showErrorMessage="1" sqref="D5">
      <formula1>"300,200,100"</formula1>
    </dataValidation>
  </dataValidations>
  <pageMargins left="0.7" right="0.7" top="0.75" bottom="0.75" header="0.3" footer="0.3"/>
  <pageSetup paperSize="9" scale="39" orientation="landscape" r:id="rId1"/>
  <rowBreaks count="2" manualBreakCount="2">
    <brk id="33" max="14" man="1"/>
    <brk id="64" max="14" man="1"/>
  </rowBreaks>
  <ignoredErrors>
    <ignoredError sqref="L5:L15 O5:O15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9" tint="-0.249977111117893"/>
  </sheetPr>
  <dimension ref="A1:T85"/>
  <sheetViews>
    <sheetView view="pageBreakPreview" zoomScale="68" zoomScaleNormal="66" zoomScaleSheetLayoutView="68" workbookViewId="0">
      <selection activeCell="F3" sqref="F3:F5"/>
    </sheetView>
  </sheetViews>
  <sheetFormatPr defaultColWidth="8.85546875" defaultRowHeight="15"/>
  <cols>
    <col min="1" max="1" width="5.85546875" style="77" customWidth="1"/>
    <col min="2" max="2" width="19.42578125" style="77" customWidth="1"/>
    <col min="3" max="3" width="65.7109375" style="77" customWidth="1"/>
    <col min="4" max="4" width="20.42578125" style="77" customWidth="1"/>
    <col min="5" max="5" width="18.140625" style="77" customWidth="1"/>
    <col min="6" max="6" width="16.42578125" style="77" customWidth="1"/>
    <col min="7" max="7" width="22.85546875" style="77" customWidth="1"/>
    <col min="8" max="8" width="16.7109375" style="77" customWidth="1"/>
    <col min="9" max="9" width="22.7109375" style="77" customWidth="1"/>
    <col min="10" max="10" width="12.42578125" style="77" customWidth="1"/>
    <col min="11" max="11" width="16.28515625" style="77" customWidth="1"/>
    <col min="12" max="12" width="14.7109375" style="77" customWidth="1"/>
    <col min="13" max="13" width="12.7109375" style="77" customWidth="1"/>
    <col min="14" max="14" width="15.28515625" style="77" customWidth="1"/>
    <col min="15" max="15" width="14.5703125" style="77" customWidth="1"/>
    <col min="16" max="16384" width="8.85546875" style="77"/>
  </cols>
  <sheetData>
    <row r="1" spans="1:20" ht="18.75">
      <c r="A1" s="328" t="s">
        <v>155</v>
      </c>
      <c r="B1" s="328"/>
    </row>
    <row r="2" spans="1:20" ht="24.75" customHeight="1">
      <c r="A2" s="312" t="s">
        <v>90</v>
      </c>
      <c r="B2" s="312"/>
      <c r="C2" s="312"/>
      <c r="D2" s="312"/>
      <c r="E2" s="312"/>
      <c r="F2" s="312"/>
      <c r="G2" s="304" t="s">
        <v>95</v>
      </c>
      <c r="H2" s="304"/>
      <c r="I2" s="304"/>
      <c r="J2" s="304"/>
      <c r="K2" s="304"/>
      <c r="L2" s="304"/>
      <c r="M2" s="304"/>
      <c r="N2" s="304"/>
    </row>
    <row r="3" spans="1:20" customFormat="1" ht="39.75" customHeight="1">
      <c r="A3" s="310" t="s">
        <v>48</v>
      </c>
      <c r="B3" s="311"/>
      <c r="C3" s="242" t="s">
        <v>98</v>
      </c>
      <c r="F3" s="315" t="s">
        <v>101</v>
      </c>
      <c r="G3" s="305" t="s">
        <v>96</v>
      </c>
      <c r="H3" s="305"/>
      <c r="J3" s="306" t="s">
        <v>49</v>
      </c>
      <c r="K3" s="307"/>
      <c r="L3" s="307"/>
      <c r="M3" s="307"/>
      <c r="N3" s="307"/>
      <c r="O3" s="307"/>
    </row>
    <row r="4" spans="1:20" customFormat="1" ht="60.6" customHeight="1">
      <c r="A4" s="4"/>
      <c r="B4" s="5" t="s">
        <v>105</v>
      </c>
      <c r="C4" s="207" t="s">
        <v>104</v>
      </c>
      <c r="D4" s="60" t="s">
        <v>50</v>
      </c>
      <c r="F4" s="315"/>
      <c r="G4" s="243" t="s">
        <v>141</v>
      </c>
      <c r="H4" s="243" t="s">
        <v>140</v>
      </c>
      <c r="I4" s="3"/>
      <c r="J4" s="8" t="s">
        <v>51</v>
      </c>
      <c r="K4" s="8" t="s">
        <v>52</v>
      </c>
      <c r="L4" s="9" t="s">
        <v>53</v>
      </c>
      <c r="M4" s="8" t="s">
        <v>51</v>
      </c>
      <c r="N4" s="8" t="s">
        <v>52</v>
      </c>
      <c r="O4" s="9" t="s">
        <v>53</v>
      </c>
    </row>
    <row r="5" spans="1:20" s="2" customFormat="1" ht="34.15" customHeight="1">
      <c r="A5" s="124"/>
      <c r="B5" s="126" t="s">
        <v>2</v>
      </c>
      <c r="C5" s="130" t="s">
        <v>97</v>
      </c>
      <c r="D5" s="134">
        <v>300</v>
      </c>
      <c r="E5" s="136" t="s">
        <v>54</v>
      </c>
      <c r="F5" s="315"/>
      <c r="G5" s="131"/>
      <c r="H5" s="131"/>
      <c r="I5" s="44"/>
      <c r="J5" s="131"/>
      <c r="K5" s="131"/>
      <c r="L5" s="250" t="str">
        <f>IF(J5="","",K5*J5)</f>
        <v/>
      </c>
      <c r="M5" s="131"/>
      <c r="N5" s="131"/>
      <c r="O5" s="250" t="str">
        <f>IF(M5="","",N5*M5)</f>
        <v/>
      </c>
    </row>
    <row r="6" spans="1:20" s="2" customFormat="1" ht="34.15" customHeight="1">
      <c r="A6" s="124"/>
      <c r="B6" s="309" t="s">
        <v>1</v>
      </c>
      <c r="C6" s="127" t="s">
        <v>92</v>
      </c>
      <c r="D6" s="47" t="str">
        <f>N17</f>
        <v/>
      </c>
      <c r="E6" s="21"/>
      <c r="G6" s="132"/>
      <c r="H6" s="132"/>
      <c r="I6" s="45"/>
      <c r="J6" s="132"/>
      <c r="K6" s="132"/>
      <c r="L6" s="250" t="str">
        <f t="shared" ref="L6:L15" si="0">IF(J6="","",K6*J6)</f>
        <v/>
      </c>
      <c r="M6" s="132"/>
      <c r="N6" s="132"/>
      <c r="O6" s="250" t="str">
        <f t="shared" ref="O6:O15" si="1">IF(M6="","",N6*M6)</f>
        <v/>
      </c>
    </row>
    <row r="7" spans="1:20" s="2" customFormat="1" ht="34.15" customHeight="1">
      <c r="A7" s="124"/>
      <c r="B7" s="309"/>
      <c r="C7" s="127" t="s">
        <v>99</v>
      </c>
      <c r="D7" s="47" t="str">
        <f>IF(N17="","",N18)</f>
        <v/>
      </c>
      <c r="E7" s="21"/>
      <c r="G7" s="132"/>
      <c r="H7" s="132"/>
      <c r="I7" s="46"/>
      <c r="J7" s="132"/>
      <c r="K7" s="132"/>
      <c r="L7" s="250" t="str">
        <f t="shared" si="0"/>
        <v/>
      </c>
      <c r="M7" s="132"/>
      <c r="N7" s="132"/>
      <c r="O7" s="250" t="str">
        <f t="shared" si="1"/>
        <v/>
      </c>
    </row>
    <row r="8" spans="1:20" customFormat="1" ht="34.15" customHeight="1">
      <c r="A8" s="4"/>
      <c r="B8" s="128"/>
      <c r="C8" s="22" t="s">
        <v>0</v>
      </c>
      <c r="D8" s="234" t="str">
        <f>IF(D7="","",(D6*D7))</f>
        <v/>
      </c>
      <c r="E8" s="23"/>
      <c r="F8" s="2"/>
      <c r="G8" s="132"/>
      <c r="H8" s="132"/>
      <c r="I8" s="46"/>
      <c r="J8" s="132"/>
      <c r="K8" s="132"/>
      <c r="L8" s="250" t="str">
        <f t="shared" si="0"/>
        <v/>
      </c>
      <c r="M8" s="132"/>
      <c r="N8" s="132"/>
      <c r="O8" s="250" t="str">
        <f t="shared" si="1"/>
        <v/>
      </c>
    </row>
    <row r="9" spans="1:20" customFormat="1" ht="34.15" customHeight="1" thickBot="1">
      <c r="A9" s="4"/>
      <c r="B9" s="309" t="s">
        <v>106</v>
      </c>
      <c r="C9" s="129" t="s">
        <v>93</v>
      </c>
      <c r="D9" s="47" t="str">
        <f>IF(D10="","",H16)</f>
        <v/>
      </c>
      <c r="E9" s="50"/>
      <c r="F9" s="2"/>
      <c r="G9" s="132"/>
      <c r="H9" s="132"/>
      <c r="I9" s="46"/>
      <c r="J9" s="132"/>
      <c r="K9" s="132"/>
      <c r="L9" s="250" t="str">
        <f t="shared" si="0"/>
        <v/>
      </c>
      <c r="M9" s="132"/>
      <c r="N9" s="132"/>
      <c r="O9" s="250" t="str">
        <f t="shared" si="1"/>
        <v/>
      </c>
    </row>
    <row r="10" spans="1:20" customFormat="1" ht="34.15" customHeight="1" thickBot="1">
      <c r="A10" s="4"/>
      <c r="B10" s="309"/>
      <c r="C10" s="130" t="s">
        <v>94</v>
      </c>
      <c r="D10" s="135"/>
      <c r="E10" s="137"/>
      <c r="G10" s="132"/>
      <c r="H10" s="132"/>
      <c r="I10" s="46"/>
      <c r="J10" s="132"/>
      <c r="K10" s="132"/>
      <c r="L10" s="250" t="str">
        <f t="shared" si="0"/>
        <v/>
      </c>
      <c r="M10" s="132"/>
      <c r="N10" s="132"/>
      <c r="O10" s="250" t="str">
        <f t="shared" si="1"/>
        <v/>
      </c>
    </row>
    <row r="11" spans="1:20" customFormat="1" ht="34.15" customHeight="1">
      <c r="A11" s="4"/>
      <c r="B11" s="309"/>
      <c r="C11" s="127" t="s">
        <v>100</v>
      </c>
      <c r="D11" s="228" t="str">
        <f>IF(D10="","",G16)</f>
        <v/>
      </c>
      <c r="E11" s="24"/>
      <c r="G11" s="132"/>
      <c r="H11" s="132"/>
      <c r="I11" s="45"/>
      <c r="J11" s="132"/>
      <c r="K11" s="132"/>
      <c r="L11" s="250" t="str">
        <f t="shared" si="0"/>
        <v/>
      </c>
      <c r="M11" s="132"/>
      <c r="N11" s="132"/>
      <c r="O11" s="250" t="str">
        <f t="shared" si="1"/>
        <v/>
      </c>
    </row>
    <row r="12" spans="1:20" customFormat="1" ht="34.15" customHeight="1">
      <c r="A12" s="208"/>
      <c r="B12" s="208"/>
      <c r="C12" s="139" t="s">
        <v>82</v>
      </c>
      <c r="D12" s="134" t="s">
        <v>178</v>
      </c>
      <c r="E12" s="138" t="s">
        <v>54</v>
      </c>
      <c r="F12" s="25"/>
      <c r="G12" s="133"/>
      <c r="H12" s="133"/>
      <c r="I12" s="45"/>
      <c r="J12" s="133"/>
      <c r="K12" s="133"/>
      <c r="L12" s="250" t="str">
        <f t="shared" si="0"/>
        <v/>
      </c>
      <c r="M12" s="133"/>
      <c r="N12" s="133"/>
      <c r="O12" s="250" t="str">
        <f t="shared" si="1"/>
        <v/>
      </c>
    </row>
    <row r="13" spans="1:20" customFormat="1" ht="34.15" customHeight="1">
      <c r="A13" s="209"/>
      <c r="B13" s="209"/>
      <c r="C13" s="215" t="s">
        <v>55</v>
      </c>
      <c r="D13" s="47" t="str">
        <f>IF(D10="","",(IF(D9*D10&lt;D8,"mniejsza",IF(D9*D10=D8,"równa","większa"))))</f>
        <v/>
      </c>
      <c r="E13" s="51"/>
      <c r="F13" s="27"/>
      <c r="G13" s="131"/>
      <c r="H13" s="131"/>
      <c r="I13" s="44"/>
      <c r="J13" s="131"/>
      <c r="K13" s="131"/>
      <c r="L13" s="250" t="str">
        <f t="shared" si="0"/>
        <v/>
      </c>
      <c r="M13" s="131"/>
      <c r="N13" s="131"/>
      <c r="O13" s="250" t="str">
        <f t="shared" si="1"/>
        <v/>
      </c>
    </row>
    <row r="14" spans="1:20" customFormat="1" ht="34.15" customHeight="1">
      <c r="A14" s="210"/>
      <c r="B14" s="211"/>
      <c r="C14" s="216" t="s">
        <v>56</v>
      </c>
      <c r="D14" s="234" t="str">
        <f>IF(D10="","",(D9*D10))</f>
        <v/>
      </c>
      <c r="E14" s="52"/>
      <c r="F14" s="28"/>
      <c r="G14" s="131"/>
      <c r="H14" s="131"/>
      <c r="I14" s="44"/>
      <c r="J14" s="131"/>
      <c r="K14" s="131"/>
      <c r="L14" s="250" t="str">
        <f t="shared" si="0"/>
        <v/>
      </c>
      <c r="M14" s="131"/>
      <c r="N14" s="131"/>
      <c r="O14" s="250" t="str">
        <f t="shared" si="1"/>
        <v/>
      </c>
    </row>
    <row r="15" spans="1:20" customFormat="1" ht="34.15" customHeight="1">
      <c r="A15" s="210"/>
      <c r="B15" s="211"/>
      <c r="C15" s="216" t="s">
        <v>57</v>
      </c>
      <c r="D15" s="47" t="str">
        <f>IF(D10="","",(D11/D14))</f>
        <v/>
      </c>
      <c r="E15" s="53"/>
      <c r="F15" s="29"/>
      <c r="G15" s="132"/>
      <c r="H15" s="132"/>
      <c r="I15" s="44"/>
      <c r="J15" s="132"/>
      <c r="K15" s="132"/>
      <c r="L15" s="250" t="str">
        <f t="shared" si="0"/>
        <v/>
      </c>
      <c r="M15" s="132"/>
      <c r="N15" s="132"/>
      <c r="O15" s="250" t="str">
        <f t="shared" si="1"/>
        <v/>
      </c>
      <c r="P15" s="30"/>
      <c r="Q15" s="30"/>
      <c r="R15" s="30"/>
      <c r="S15" s="30"/>
      <c r="T15" s="30"/>
    </row>
    <row r="16" spans="1:20" s="1" customFormat="1" ht="34.15" customHeight="1">
      <c r="A16" s="212"/>
      <c r="B16" s="213"/>
      <c r="C16" s="43" t="s">
        <v>88</v>
      </c>
      <c r="D16" s="47" t="str">
        <f>IF(D10="","",(IF(OR(D15&lt;=D5),D15,D5))*(IF(OR(D14&lt;=D8),D14,D8)))</f>
        <v/>
      </c>
      <c r="E16" s="54"/>
      <c r="F16"/>
      <c r="G16" s="229" t="str">
        <f>IF(G5="","",SUM(G5:G15))</f>
        <v/>
      </c>
      <c r="H16" s="49" t="str">
        <f>IF(H5="","",SUM(H5:H15))</f>
        <v/>
      </c>
      <c r="I16" s="31"/>
      <c r="J16" s="49" t="str">
        <f>IF(J5="","",SUM(J5:J15))</f>
        <v/>
      </c>
      <c r="K16" s="49"/>
      <c r="L16" s="262" t="str">
        <f>IF(L5="","",SUM(L5:L15))</f>
        <v/>
      </c>
      <c r="M16" s="49" t="str">
        <f>IF(M5="","",SUM(M5:M15))</f>
        <v/>
      </c>
      <c r="N16" s="49"/>
      <c r="O16" s="262" t="str">
        <f>IF(O5="","",SUM(O5:O15))</f>
        <v/>
      </c>
      <c r="P16" s="57"/>
      <c r="Q16" s="30"/>
      <c r="R16" s="30"/>
      <c r="S16" s="30"/>
      <c r="T16" s="30"/>
    </row>
    <row r="17" spans="1:20" customFormat="1" ht="34.15" customHeight="1">
      <c r="A17" s="214"/>
      <c r="B17" s="214"/>
      <c r="C17" s="61" t="s">
        <v>89</v>
      </c>
      <c r="D17" s="55" t="str">
        <f>IF(D10="","",(MIN(D16:D16)))</f>
        <v/>
      </c>
      <c r="E17" s="32"/>
      <c r="F17" s="33"/>
      <c r="G17" s="34"/>
      <c r="H17" s="34"/>
      <c r="I17" s="31"/>
      <c r="J17" s="308" t="s">
        <v>60</v>
      </c>
      <c r="K17" s="308"/>
      <c r="L17" s="308"/>
      <c r="M17" s="308"/>
      <c r="N17" s="253" t="str">
        <f>IF(J5="","",SUM(J16,M16))</f>
        <v/>
      </c>
      <c r="O17" s="59"/>
      <c r="P17" s="57"/>
      <c r="Q17" s="30"/>
      <c r="R17" s="30"/>
      <c r="S17" s="30"/>
      <c r="T17" s="30"/>
    </row>
    <row r="18" spans="1:20" customFormat="1" ht="31.15" customHeight="1">
      <c r="C18" s="35" t="s">
        <v>62</v>
      </c>
      <c r="D18" s="36"/>
      <c r="J18" s="302" t="s">
        <v>63</v>
      </c>
      <c r="K18" s="302"/>
      <c r="L18" s="302"/>
      <c r="M18" s="302"/>
      <c r="N18" s="268" t="str">
        <f>IF(N17="","",((SUM(O16,L16))/N17))</f>
        <v/>
      </c>
      <c r="O18" s="34"/>
      <c r="P18" s="30"/>
      <c r="Q18" s="30"/>
      <c r="R18" s="30"/>
      <c r="S18" s="30"/>
      <c r="T18" s="30"/>
    </row>
    <row r="19" spans="1:20" ht="39.75" customHeight="1">
      <c r="A19" s="322"/>
      <c r="B19" s="323"/>
      <c r="C19" s="114"/>
      <c r="F19" s="90"/>
      <c r="G19" s="305" t="s">
        <v>96</v>
      </c>
      <c r="H19" s="305"/>
      <c r="J19" s="319"/>
      <c r="K19" s="319"/>
      <c r="L19" s="319"/>
      <c r="M19" s="319"/>
      <c r="N19" s="319"/>
      <c r="O19" s="319"/>
    </row>
    <row r="20" spans="1:20" ht="60.6" customHeight="1">
      <c r="A20" s="87"/>
      <c r="B20" s="5" t="s">
        <v>105</v>
      </c>
      <c r="C20" s="207" t="s">
        <v>107</v>
      </c>
      <c r="D20" s="195" t="s">
        <v>66</v>
      </c>
      <c r="F20" s="320"/>
      <c r="G20" s="243" t="s">
        <v>141</v>
      </c>
      <c r="H20" s="243" t="s">
        <v>140</v>
      </c>
      <c r="I20" s="90"/>
      <c r="J20" s="62"/>
      <c r="K20" s="62"/>
      <c r="L20" s="63"/>
      <c r="M20" s="62"/>
      <c r="N20" s="62"/>
      <c r="O20" s="63"/>
    </row>
    <row r="21" spans="1:20" s="91" customFormat="1" ht="34.15" customHeight="1">
      <c r="B21" s="217" t="s">
        <v>2</v>
      </c>
      <c r="C21" s="92" t="s">
        <v>76</v>
      </c>
      <c r="D21" s="93">
        <f>D5</f>
        <v>300</v>
      </c>
      <c r="E21" s="94"/>
      <c r="F21" s="320"/>
      <c r="G21" s="180"/>
      <c r="H21" s="180"/>
      <c r="I21" s="156"/>
      <c r="J21" s="201"/>
      <c r="K21" s="201"/>
      <c r="L21" s="65"/>
      <c r="M21" s="201"/>
      <c r="N21" s="201"/>
      <c r="O21" s="65"/>
    </row>
    <row r="22" spans="1:20" s="91" customFormat="1" ht="34.15" customHeight="1">
      <c r="B22" s="321" t="s">
        <v>1</v>
      </c>
      <c r="C22" s="92" t="s">
        <v>77</v>
      </c>
      <c r="D22" s="78" t="s">
        <v>6</v>
      </c>
      <c r="E22" s="96"/>
      <c r="G22" s="181"/>
      <c r="H22" s="181"/>
      <c r="I22" s="157"/>
      <c r="J22" s="202"/>
      <c r="K22" s="202"/>
      <c r="L22" s="65"/>
      <c r="M22" s="202"/>
      <c r="N22" s="202"/>
      <c r="O22" s="65"/>
    </row>
    <row r="23" spans="1:20" s="91" customFormat="1" ht="34.15" customHeight="1">
      <c r="B23" s="321"/>
      <c r="C23" s="92" t="s">
        <v>78</v>
      </c>
      <c r="D23" s="78" t="s">
        <v>6</v>
      </c>
      <c r="E23" s="96"/>
      <c r="G23" s="181"/>
      <c r="H23" s="181"/>
      <c r="I23" s="157"/>
      <c r="J23" s="202"/>
      <c r="K23" s="202"/>
      <c r="L23" s="65"/>
      <c r="M23" s="202"/>
      <c r="N23" s="202"/>
      <c r="O23" s="65"/>
    </row>
    <row r="24" spans="1:20" ht="34.15" customHeight="1">
      <c r="B24" s="218"/>
      <c r="C24" s="98" t="s">
        <v>0</v>
      </c>
      <c r="D24" s="79" t="str">
        <f>IF(D10="","",MAX((D8-D14),0))</f>
        <v/>
      </c>
      <c r="E24" s="99"/>
      <c r="F24" s="91"/>
      <c r="G24" s="181"/>
      <c r="H24" s="181"/>
      <c r="I24" s="157"/>
      <c r="J24" s="202"/>
      <c r="K24" s="202"/>
      <c r="L24" s="65"/>
      <c r="M24" s="202"/>
      <c r="N24" s="202"/>
      <c r="O24" s="65"/>
    </row>
    <row r="25" spans="1:20" ht="34.15" customHeight="1" thickBot="1">
      <c r="B25" s="316" t="s">
        <v>65</v>
      </c>
      <c r="C25" s="92" t="s">
        <v>79</v>
      </c>
      <c r="D25" s="47" t="str">
        <f>IF(D26="","",H31)</f>
        <v/>
      </c>
      <c r="E25" s="96"/>
      <c r="F25" s="91"/>
      <c r="G25" s="181"/>
      <c r="H25" s="181"/>
      <c r="I25" s="157"/>
      <c r="J25" s="202"/>
      <c r="K25" s="202"/>
      <c r="L25" s="65"/>
      <c r="M25" s="202"/>
      <c r="N25" s="202"/>
      <c r="O25" s="65"/>
    </row>
    <row r="26" spans="1:20" ht="34.15" customHeight="1" thickBot="1">
      <c r="B26" s="316"/>
      <c r="C26" s="92" t="s">
        <v>120</v>
      </c>
      <c r="D26" s="135"/>
      <c r="E26" s="100"/>
      <c r="G26" s="181"/>
      <c r="H26" s="181"/>
      <c r="I26" s="157"/>
      <c r="J26" s="202"/>
      <c r="K26" s="202"/>
      <c r="L26" s="65"/>
      <c r="M26" s="202"/>
      <c r="N26" s="202"/>
      <c r="O26" s="65"/>
    </row>
    <row r="27" spans="1:20" ht="34.15" customHeight="1">
      <c r="B27" s="316"/>
      <c r="C27" s="101" t="s">
        <v>81</v>
      </c>
      <c r="D27" s="228" t="str">
        <f>IF(D26="","",G31)</f>
        <v/>
      </c>
      <c r="E27" s="102"/>
      <c r="G27" s="181"/>
      <c r="H27" s="181"/>
      <c r="I27" s="157"/>
      <c r="J27" s="202"/>
      <c r="K27" s="202"/>
      <c r="L27" s="65"/>
      <c r="M27" s="202"/>
      <c r="N27" s="202"/>
      <c r="O27" s="65"/>
    </row>
    <row r="28" spans="1:20" ht="34.15" customHeight="1">
      <c r="A28" s="219"/>
      <c r="B28" s="219"/>
      <c r="C28" s="223" t="s">
        <v>55</v>
      </c>
      <c r="D28" s="81" t="str">
        <f>IF(D26="","",IF(D25*D26&lt;D24,"mniejsza",IF(D25*D26=D24,"równa","większa")))</f>
        <v/>
      </c>
      <c r="E28" s="103"/>
      <c r="F28" s="103"/>
      <c r="G28" s="180"/>
      <c r="H28" s="180"/>
      <c r="I28" s="156"/>
      <c r="J28" s="201"/>
      <c r="K28" s="201"/>
      <c r="L28" s="65"/>
      <c r="M28" s="201"/>
      <c r="N28" s="201"/>
      <c r="O28" s="65"/>
    </row>
    <row r="29" spans="1:20" ht="34.15" customHeight="1">
      <c r="A29" s="206"/>
      <c r="B29" s="220"/>
      <c r="C29" s="224" t="s">
        <v>56</v>
      </c>
      <c r="D29" s="82" t="str">
        <f>IF(D26="","",(D25*D26))</f>
        <v/>
      </c>
      <c r="E29" s="104"/>
      <c r="F29" s="105"/>
      <c r="G29" s="182"/>
      <c r="H29" s="182"/>
      <c r="I29" s="158"/>
      <c r="J29" s="203"/>
      <c r="K29" s="203"/>
      <c r="L29" s="65"/>
      <c r="M29" s="203"/>
      <c r="N29" s="203"/>
      <c r="O29" s="65"/>
    </row>
    <row r="30" spans="1:20" ht="34.15" customHeight="1">
      <c r="A30" s="206"/>
      <c r="B30" s="220"/>
      <c r="C30" s="224" t="s">
        <v>57</v>
      </c>
      <c r="D30" s="83" t="str">
        <f>IF(D26="","",(D27/D29))</f>
        <v/>
      </c>
      <c r="E30" s="107"/>
      <c r="F30" s="108"/>
      <c r="G30" s="181"/>
      <c r="H30" s="181"/>
      <c r="I30" s="158"/>
      <c r="J30" s="202"/>
      <c r="K30" s="202"/>
      <c r="L30" s="65"/>
      <c r="M30" s="202"/>
      <c r="N30" s="202"/>
      <c r="O30" s="65"/>
      <c r="P30" s="119"/>
      <c r="Q30" s="119"/>
      <c r="R30" s="119"/>
      <c r="S30" s="119"/>
      <c r="T30" s="119"/>
    </row>
    <row r="31" spans="1:20" s="120" customFormat="1" ht="34.15" customHeight="1">
      <c r="A31" s="221"/>
      <c r="B31" s="222"/>
      <c r="C31" s="84" t="s">
        <v>88</v>
      </c>
      <c r="D31" s="85" t="str">
        <f>IF(D26="","",(IF(OR(D30&lt;=D21),D30,D21))*(IF(OR(D29&lt;=D24),D29,D24)))</f>
        <v/>
      </c>
      <c r="E31" s="109"/>
      <c r="F31" s="77"/>
      <c r="G31" s="229" t="str">
        <f>IF(G21="","",SUM(G21:G30))</f>
        <v/>
      </c>
      <c r="H31" s="49" t="str">
        <f>IF(H21="","",SUM(H21:H30))</f>
        <v/>
      </c>
      <c r="I31" s="31"/>
      <c r="J31" s="70"/>
      <c r="K31" s="70"/>
      <c r="L31" s="70"/>
      <c r="M31" s="70"/>
      <c r="N31" s="70"/>
      <c r="O31" s="70"/>
      <c r="P31" s="119"/>
      <c r="Q31" s="119"/>
      <c r="R31" s="119"/>
      <c r="S31" s="119"/>
      <c r="T31" s="119"/>
    </row>
    <row r="32" spans="1:20" ht="34.15" customHeight="1">
      <c r="A32" s="206"/>
      <c r="B32" s="206"/>
      <c r="C32" s="61" t="s">
        <v>89</v>
      </c>
      <c r="D32" s="86" t="str">
        <f>IF(D26="","",(MIN(D31:D31)))</f>
        <v/>
      </c>
      <c r="E32" s="110"/>
      <c r="F32" s="111"/>
      <c r="G32" s="140" t="s">
        <v>58</v>
      </c>
      <c r="H32" s="140" t="s">
        <v>59</v>
      </c>
      <c r="I32" s="31"/>
      <c r="J32" s="317"/>
      <c r="K32" s="317"/>
      <c r="L32" s="317"/>
      <c r="M32" s="317"/>
      <c r="N32" s="72"/>
      <c r="O32" s="204"/>
      <c r="P32" s="119"/>
      <c r="Q32" s="119"/>
      <c r="R32" s="119"/>
      <c r="S32" s="119"/>
      <c r="T32" s="119"/>
    </row>
    <row r="33" spans="1:20" ht="31.15" customHeight="1">
      <c r="C33" s="112" t="s">
        <v>62</v>
      </c>
      <c r="D33" s="113"/>
      <c r="J33" s="318"/>
      <c r="K33" s="318"/>
      <c r="L33" s="318"/>
      <c r="M33" s="318"/>
      <c r="N33" s="74"/>
      <c r="O33" s="204"/>
      <c r="P33" s="119"/>
      <c r="Q33" s="119"/>
      <c r="R33" s="119"/>
      <c r="S33" s="119"/>
      <c r="T33" s="119"/>
    </row>
    <row r="34" spans="1:20" ht="39.75" customHeight="1">
      <c r="A34" s="326" t="s">
        <v>157</v>
      </c>
      <c r="B34" s="327"/>
      <c r="C34" s="114"/>
      <c r="F34" s="90"/>
      <c r="G34" s="305" t="s">
        <v>96</v>
      </c>
      <c r="H34" s="305"/>
      <c r="J34" s="319"/>
      <c r="K34" s="319"/>
      <c r="L34" s="319"/>
      <c r="M34" s="319"/>
      <c r="N34" s="319"/>
      <c r="O34" s="319"/>
    </row>
    <row r="35" spans="1:20" ht="60.6" customHeight="1">
      <c r="A35" s="87"/>
      <c r="B35" s="5" t="s">
        <v>105</v>
      </c>
      <c r="C35" s="207" t="s">
        <v>108</v>
      </c>
      <c r="D35" s="88"/>
      <c r="F35" s="320"/>
      <c r="G35" s="243" t="s">
        <v>141</v>
      </c>
      <c r="H35" s="243" t="s">
        <v>140</v>
      </c>
      <c r="I35" s="90"/>
      <c r="J35" s="62"/>
      <c r="K35" s="62"/>
      <c r="L35" s="63"/>
      <c r="M35" s="62"/>
      <c r="N35" s="62"/>
      <c r="O35" s="63"/>
    </row>
    <row r="36" spans="1:20" s="91" customFormat="1" ht="34.15" customHeight="1">
      <c r="B36" s="217" t="s">
        <v>2</v>
      </c>
      <c r="C36" s="92" t="s">
        <v>76</v>
      </c>
      <c r="D36" s="93">
        <f>D5</f>
        <v>300</v>
      </c>
      <c r="E36" s="94"/>
      <c r="F36" s="320"/>
      <c r="G36" s="149"/>
      <c r="H36" s="149"/>
      <c r="I36" s="116"/>
      <c r="J36" s="65"/>
      <c r="K36" s="65"/>
      <c r="L36" s="65"/>
      <c r="M36" s="65"/>
      <c r="N36" s="65"/>
      <c r="O36" s="65"/>
    </row>
    <row r="37" spans="1:20" s="91" customFormat="1" ht="34.15" customHeight="1">
      <c r="B37" s="321" t="s">
        <v>1</v>
      </c>
      <c r="C37" s="92" t="s">
        <v>77</v>
      </c>
      <c r="D37" s="78" t="s">
        <v>6</v>
      </c>
      <c r="E37" s="96"/>
      <c r="G37" s="150"/>
      <c r="H37" s="150"/>
      <c r="I37" s="117"/>
      <c r="J37" s="205"/>
      <c r="K37" s="205"/>
      <c r="L37" s="65"/>
      <c r="M37" s="205"/>
      <c r="N37" s="205"/>
      <c r="O37" s="65"/>
    </row>
    <row r="38" spans="1:20" s="91" customFormat="1" ht="34.15" customHeight="1">
      <c r="B38" s="321"/>
      <c r="C38" s="92" t="s">
        <v>78</v>
      </c>
      <c r="D38" s="78" t="s">
        <v>6</v>
      </c>
      <c r="E38" s="96"/>
      <c r="G38" s="150"/>
      <c r="H38" s="150"/>
      <c r="I38" s="117"/>
      <c r="J38" s="205"/>
      <c r="K38" s="205"/>
      <c r="L38" s="65"/>
      <c r="M38" s="205"/>
      <c r="N38" s="205"/>
      <c r="O38" s="65"/>
    </row>
    <row r="39" spans="1:20" ht="34.15" customHeight="1">
      <c r="B39" s="218"/>
      <c r="C39" s="98" t="s">
        <v>0</v>
      </c>
      <c r="D39" s="79" t="str">
        <f>IF(D26="","",MAX((D24-D29),0))</f>
        <v/>
      </c>
      <c r="E39" s="99"/>
      <c r="F39" s="91"/>
      <c r="G39" s="150"/>
      <c r="H39" s="150"/>
      <c r="I39" s="117"/>
      <c r="J39" s="205"/>
      <c r="K39" s="205"/>
      <c r="L39" s="65"/>
      <c r="M39" s="205"/>
      <c r="N39" s="205"/>
      <c r="O39" s="65"/>
    </row>
    <row r="40" spans="1:20" ht="34.15" customHeight="1">
      <c r="B40" s="316" t="s">
        <v>67</v>
      </c>
      <c r="C40" s="92" t="s">
        <v>79</v>
      </c>
      <c r="D40" s="78" t="str">
        <f>IF(H36="","",H46)</f>
        <v/>
      </c>
      <c r="E40" s="96"/>
      <c r="F40" s="91"/>
      <c r="G40" s="150"/>
      <c r="H40" s="150"/>
      <c r="I40" s="117"/>
      <c r="J40" s="205"/>
      <c r="K40" s="205"/>
      <c r="L40" s="65"/>
      <c r="M40" s="205"/>
      <c r="N40" s="205"/>
      <c r="O40" s="65"/>
    </row>
    <row r="41" spans="1:20" ht="34.15" customHeight="1">
      <c r="B41" s="316"/>
      <c r="C41" s="92" t="s">
        <v>122</v>
      </c>
      <c r="D41" s="148"/>
      <c r="E41" s="100"/>
      <c r="G41" s="150"/>
      <c r="H41" s="150"/>
      <c r="I41" s="117"/>
      <c r="J41" s="205"/>
      <c r="K41" s="205"/>
      <c r="L41" s="65"/>
      <c r="M41" s="205"/>
      <c r="N41" s="205"/>
      <c r="O41" s="65"/>
    </row>
    <row r="42" spans="1:20" ht="34.15" customHeight="1">
      <c r="B42" s="316"/>
      <c r="C42" s="101" t="s">
        <v>81</v>
      </c>
      <c r="D42" s="80" t="str">
        <f>IF(G36="","",G46)</f>
        <v/>
      </c>
      <c r="E42" s="102"/>
      <c r="G42" s="150"/>
      <c r="H42" s="150"/>
      <c r="I42" s="117"/>
      <c r="J42" s="205"/>
      <c r="K42" s="205"/>
      <c r="L42" s="65"/>
      <c r="M42" s="205"/>
      <c r="N42" s="205"/>
      <c r="O42" s="65"/>
    </row>
    <row r="43" spans="1:20" ht="34.15" customHeight="1">
      <c r="A43" s="219"/>
      <c r="B43" s="219"/>
      <c r="C43" s="223" t="s">
        <v>55</v>
      </c>
      <c r="D43" s="81" t="str">
        <f>IF(D41="","",(IF(D40*D41&lt;D39,"mniejsza",IF(D40*D41=D39,"równa","większa"))))</f>
        <v/>
      </c>
      <c r="E43" s="103"/>
      <c r="F43" s="103"/>
      <c r="G43" s="149"/>
      <c r="H43" s="149"/>
      <c r="I43" s="116"/>
      <c r="J43" s="65"/>
      <c r="K43" s="65"/>
      <c r="L43" s="65"/>
      <c r="M43" s="65"/>
      <c r="N43" s="65"/>
      <c r="O43" s="65"/>
    </row>
    <row r="44" spans="1:20" ht="34.15" customHeight="1">
      <c r="A44" s="206"/>
      <c r="B44" s="220"/>
      <c r="C44" s="224" t="s">
        <v>56</v>
      </c>
      <c r="D44" s="236" t="str">
        <f>IF(D41="","",(D40*D41))</f>
        <v/>
      </c>
      <c r="E44" s="104"/>
      <c r="F44" s="105"/>
      <c r="G44" s="151"/>
      <c r="H44" s="151"/>
      <c r="I44" s="118"/>
      <c r="J44" s="68"/>
      <c r="K44" s="68"/>
      <c r="L44" s="65"/>
      <c r="M44" s="68"/>
      <c r="N44" s="68"/>
      <c r="O44" s="65"/>
    </row>
    <row r="45" spans="1:20" ht="34.15" customHeight="1">
      <c r="A45" s="206"/>
      <c r="B45" s="220"/>
      <c r="C45" s="224" t="s">
        <v>57</v>
      </c>
      <c r="D45" s="83" t="str">
        <f>IF(D41="","",(D42/D44))</f>
        <v/>
      </c>
      <c r="E45" s="107"/>
      <c r="F45" s="108"/>
      <c r="G45" s="150"/>
      <c r="H45" s="150"/>
      <c r="I45" s="118"/>
      <c r="J45" s="205"/>
      <c r="K45" s="205"/>
      <c r="L45" s="65"/>
      <c r="M45" s="205"/>
      <c r="N45" s="205"/>
      <c r="O45" s="65"/>
      <c r="P45" s="119"/>
      <c r="Q45" s="119"/>
      <c r="R45" s="119"/>
      <c r="S45" s="119"/>
      <c r="T45" s="119"/>
    </row>
    <row r="46" spans="1:20" s="120" customFormat="1" ht="34.15" customHeight="1">
      <c r="A46" s="221"/>
      <c r="B46" s="222"/>
      <c r="C46" s="84" t="s">
        <v>88</v>
      </c>
      <c r="D46" s="85" t="str">
        <f>IF(D41="","",(IF(OR(D45&lt;=D36),D45,D36))*(IF(OR(D44&lt;=D39),D44,D39)))</f>
        <v/>
      </c>
      <c r="E46" s="109"/>
      <c r="F46" s="77"/>
      <c r="G46" s="229" t="str">
        <f>IF(G36="","",SUM(G36:G45))</f>
        <v/>
      </c>
      <c r="H46" s="49" t="str">
        <f>IF(H36="","",SUM(H36:H45))</f>
        <v/>
      </c>
      <c r="I46" s="31"/>
      <c r="J46" s="70"/>
      <c r="K46" s="70"/>
      <c r="L46" s="70"/>
      <c r="M46" s="70"/>
      <c r="N46" s="70"/>
      <c r="O46" s="70"/>
      <c r="P46" s="119"/>
      <c r="Q46" s="119"/>
      <c r="R46" s="119"/>
      <c r="S46" s="119"/>
      <c r="T46" s="119"/>
    </row>
    <row r="47" spans="1:20" ht="34.15" customHeight="1">
      <c r="A47" s="206"/>
      <c r="B47" s="206"/>
      <c r="C47" s="61" t="s">
        <v>89</v>
      </c>
      <c r="D47" s="86" t="str">
        <f>IF(D41="","",MIN(D46:D46))</f>
        <v/>
      </c>
      <c r="E47" s="110"/>
      <c r="F47" s="111"/>
      <c r="G47" s="140" t="s">
        <v>58</v>
      </c>
      <c r="H47" s="140" t="s">
        <v>59</v>
      </c>
      <c r="I47" s="31"/>
      <c r="J47" s="317"/>
      <c r="K47" s="317"/>
      <c r="L47" s="317"/>
      <c r="M47" s="317"/>
      <c r="N47" s="72"/>
      <c r="O47" s="204"/>
      <c r="P47" s="119"/>
      <c r="Q47" s="119"/>
      <c r="R47" s="119"/>
      <c r="S47" s="119"/>
      <c r="T47" s="119"/>
    </row>
    <row r="48" spans="1:20" ht="31.15" customHeight="1">
      <c r="C48" s="112" t="s">
        <v>62</v>
      </c>
      <c r="D48" s="113"/>
      <c r="J48" s="318"/>
      <c r="K48" s="318"/>
      <c r="L48" s="318"/>
      <c r="M48" s="318"/>
      <c r="N48" s="74"/>
      <c r="O48" s="204"/>
      <c r="P48" s="119"/>
      <c r="Q48" s="119"/>
      <c r="R48" s="119"/>
      <c r="S48" s="119"/>
      <c r="T48" s="119"/>
    </row>
    <row r="49" spans="1:20" ht="18.75">
      <c r="A49" s="325"/>
      <c r="B49" s="325"/>
      <c r="G49" s="159"/>
      <c r="J49" s="206"/>
      <c r="K49" s="206"/>
      <c r="L49" s="206"/>
      <c r="M49" s="206"/>
      <c r="N49" s="206"/>
      <c r="O49" s="206"/>
    </row>
    <row r="50" spans="1:20" ht="39.75" customHeight="1">
      <c r="A50" s="322"/>
      <c r="B50" s="323"/>
      <c r="C50" s="114"/>
      <c r="F50" s="90"/>
      <c r="G50" s="305" t="s">
        <v>96</v>
      </c>
      <c r="H50" s="305"/>
      <c r="J50" s="319"/>
      <c r="K50" s="319"/>
      <c r="L50" s="319"/>
      <c r="M50" s="319"/>
      <c r="N50" s="319"/>
      <c r="O50" s="319"/>
    </row>
    <row r="51" spans="1:20" ht="60.6" customHeight="1">
      <c r="A51" s="87"/>
      <c r="B51" s="5" t="s">
        <v>105</v>
      </c>
      <c r="C51" s="207" t="s">
        <v>109</v>
      </c>
      <c r="D51" s="88"/>
      <c r="F51" s="320"/>
      <c r="G51" s="243" t="s">
        <v>141</v>
      </c>
      <c r="H51" s="243" t="s">
        <v>140</v>
      </c>
      <c r="I51" s="90"/>
      <c r="J51" s="62"/>
      <c r="K51" s="62"/>
      <c r="L51" s="63"/>
      <c r="M51" s="62"/>
      <c r="N51" s="62"/>
      <c r="O51" s="63"/>
    </row>
    <row r="52" spans="1:20" s="91" customFormat="1" ht="34.15" customHeight="1">
      <c r="B52" s="217" t="s">
        <v>2</v>
      </c>
      <c r="C52" s="92" t="s">
        <v>76</v>
      </c>
      <c r="D52" s="93">
        <f>D5</f>
        <v>300</v>
      </c>
      <c r="E52" s="94"/>
      <c r="F52" s="320"/>
      <c r="G52" s="149"/>
      <c r="H52" s="149"/>
      <c r="I52" s="116"/>
      <c r="J52" s="65"/>
      <c r="K52" s="65"/>
      <c r="L52" s="65"/>
      <c r="M52" s="65"/>
      <c r="N52" s="65"/>
      <c r="O52" s="65"/>
    </row>
    <row r="53" spans="1:20" s="91" customFormat="1" ht="34.15" customHeight="1">
      <c r="B53" s="321" t="s">
        <v>1</v>
      </c>
      <c r="C53" s="92" t="s">
        <v>77</v>
      </c>
      <c r="D53" s="78" t="s">
        <v>6</v>
      </c>
      <c r="E53" s="96"/>
      <c r="G53" s="150"/>
      <c r="H53" s="150"/>
      <c r="I53" s="117"/>
      <c r="J53" s="205"/>
      <c r="K53" s="205"/>
      <c r="L53" s="65"/>
      <c r="M53" s="205"/>
      <c r="N53" s="205"/>
      <c r="O53" s="65"/>
    </row>
    <row r="54" spans="1:20" s="91" customFormat="1" ht="34.15" customHeight="1">
      <c r="B54" s="321"/>
      <c r="C54" s="92" t="s">
        <v>78</v>
      </c>
      <c r="D54" s="78" t="s">
        <v>6</v>
      </c>
      <c r="E54" s="96"/>
      <c r="G54" s="150"/>
      <c r="H54" s="150"/>
      <c r="I54" s="117"/>
      <c r="J54" s="205"/>
      <c r="K54" s="205"/>
      <c r="L54" s="65"/>
      <c r="M54" s="205"/>
      <c r="N54" s="205"/>
      <c r="O54" s="65"/>
    </row>
    <row r="55" spans="1:20" ht="34.15" customHeight="1">
      <c r="B55" s="218"/>
      <c r="C55" s="98" t="s">
        <v>0</v>
      </c>
      <c r="D55" s="232" t="str">
        <f>IF(D41="","",MAX((D39-D44),0))</f>
        <v/>
      </c>
      <c r="E55" s="99"/>
      <c r="F55" s="91"/>
      <c r="G55" s="150"/>
      <c r="H55" s="150"/>
      <c r="I55" s="117"/>
      <c r="J55" s="205"/>
      <c r="K55" s="205"/>
      <c r="L55" s="65"/>
      <c r="M55" s="205"/>
      <c r="N55" s="205"/>
      <c r="O55" s="65"/>
    </row>
    <row r="56" spans="1:20" ht="34.15" customHeight="1">
      <c r="B56" s="316" t="s">
        <v>83</v>
      </c>
      <c r="C56" s="92" t="s">
        <v>79</v>
      </c>
      <c r="D56" s="78" t="str">
        <f>IF(H52="","",H62)</f>
        <v/>
      </c>
      <c r="E56" s="96"/>
      <c r="F56" s="91"/>
      <c r="G56" s="150"/>
      <c r="H56" s="150"/>
      <c r="I56" s="117"/>
      <c r="J56" s="205"/>
      <c r="K56" s="205"/>
      <c r="L56" s="65"/>
      <c r="M56" s="205"/>
      <c r="N56" s="205"/>
      <c r="O56" s="65"/>
    </row>
    <row r="57" spans="1:20" ht="34.15" customHeight="1">
      <c r="B57" s="316"/>
      <c r="C57" s="92" t="s">
        <v>123</v>
      </c>
      <c r="D57" s="148"/>
      <c r="E57" s="100"/>
      <c r="G57" s="150"/>
      <c r="H57" s="150"/>
      <c r="I57" s="117"/>
      <c r="J57" s="205"/>
      <c r="K57" s="205"/>
      <c r="L57" s="65"/>
      <c r="M57" s="205"/>
      <c r="N57" s="205"/>
      <c r="O57" s="65"/>
    </row>
    <row r="58" spans="1:20" ht="34.15" customHeight="1">
      <c r="B58" s="316"/>
      <c r="C58" s="101" t="s">
        <v>81</v>
      </c>
      <c r="D58" s="80" t="str">
        <f>IF(G52="","",G62)</f>
        <v/>
      </c>
      <c r="E58" s="102"/>
      <c r="G58" s="150"/>
      <c r="H58" s="150"/>
      <c r="I58" s="117"/>
      <c r="J58" s="205"/>
      <c r="K58" s="205"/>
      <c r="L58" s="65"/>
      <c r="M58" s="205"/>
      <c r="N58" s="205"/>
      <c r="O58" s="65"/>
    </row>
    <row r="59" spans="1:20" ht="34.15" customHeight="1">
      <c r="A59" s="219"/>
      <c r="B59" s="219"/>
      <c r="C59" s="223" t="s">
        <v>55</v>
      </c>
      <c r="D59" s="81" t="str">
        <f>IF(D57="","",(IF(D56*D57&lt;D55,"mniejsza",IF(D56*D57=D55,"równa","większa"))))</f>
        <v/>
      </c>
      <c r="E59" s="103"/>
      <c r="F59" s="103"/>
      <c r="G59" s="149"/>
      <c r="H59" s="149"/>
      <c r="I59" s="116"/>
      <c r="J59" s="65"/>
      <c r="K59" s="65"/>
      <c r="L59" s="65"/>
      <c r="M59" s="65"/>
      <c r="N59" s="65"/>
      <c r="O59" s="65"/>
    </row>
    <row r="60" spans="1:20" ht="34.15" customHeight="1">
      <c r="A60" s="206"/>
      <c r="B60" s="220"/>
      <c r="C60" s="224" t="s">
        <v>56</v>
      </c>
      <c r="D60" s="236" t="str">
        <f>IF(D57="","",(D56*D57))</f>
        <v/>
      </c>
      <c r="E60" s="104"/>
      <c r="F60" s="105"/>
      <c r="G60" s="151"/>
      <c r="H60" s="151"/>
      <c r="I60" s="118"/>
      <c r="J60" s="68"/>
      <c r="K60" s="68"/>
      <c r="L60" s="65"/>
      <c r="M60" s="68"/>
      <c r="N60" s="68"/>
      <c r="O60" s="65"/>
    </row>
    <row r="61" spans="1:20" ht="34.15" customHeight="1">
      <c r="A61" s="206"/>
      <c r="B61" s="220"/>
      <c r="C61" s="224" t="s">
        <v>57</v>
      </c>
      <c r="D61" s="83" t="str">
        <f>IF(D57="","",(D58/D60))</f>
        <v/>
      </c>
      <c r="E61" s="107"/>
      <c r="F61" s="108"/>
      <c r="G61" s="150"/>
      <c r="H61" s="150"/>
      <c r="I61" s="118"/>
      <c r="J61" s="205"/>
      <c r="K61" s="205"/>
      <c r="L61" s="65"/>
      <c r="M61" s="205"/>
      <c r="N61" s="205"/>
      <c r="O61" s="65"/>
      <c r="P61" s="119"/>
      <c r="Q61" s="119"/>
      <c r="R61" s="119"/>
      <c r="S61" s="119"/>
      <c r="T61" s="119"/>
    </row>
    <row r="62" spans="1:20" s="120" customFormat="1" ht="34.15" customHeight="1">
      <c r="A62" s="221"/>
      <c r="B62" s="222"/>
      <c r="C62" s="84" t="s">
        <v>88</v>
      </c>
      <c r="D62" s="85" t="str">
        <f>IF(D57="","",(IF(OR(D61&lt;=D52),D61,D52))*(IF(OR(D60&lt;=D55),D60,D55)))</f>
        <v/>
      </c>
      <c r="E62" s="109"/>
      <c r="F62" s="77"/>
      <c r="G62" s="229" t="str">
        <f>IF(G52="","",SUM(G52:G61))</f>
        <v/>
      </c>
      <c r="H62" s="49" t="str">
        <f>IF(H52="","",SUM(H52:H61))</f>
        <v/>
      </c>
      <c r="I62" s="31"/>
      <c r="J62" s="70"/>
      <c r="K62" s="70"/>
      <c r="L62" s="70"/>
      <c r="M62" s="70"/>
      <c r="N62" s="70"/>
      <c r="O62" s="70"/>
      <c r="P62" s="119"/>
      <c r="Q62" s="119"/>
      <c r="R62" s="119"/>
      <c r="S62" s="119"/>
      <c r="T62" s="119"/>
    </row>
    <row r="63" spans="1:20" ht="34.15" customHeight="1">
      <c r="A63" s="206"/>
      <c r="B63" s="206"/>
      <c r="C63" s="61" t="s">
        <v>89</v>
      </c>
      <c r="D63" s="86" t="str">
        <f>IF(D57="","",MIN(D62:D62))</f>
        <v/>
      </c>
      <c r="E63" s="110"/>
      <c r="F63" s="111"/>
      <c r="G63" s="140" t="s">
        <v>58</v>
      </c>
      <c r="H63" s="140" t="s">
        <v>59</v>
      </c>
      <c r="I63" s="31"/>
      <c r="J63" s="317"/>
      <c r="K63" s="317"/>
      <c r="L63" s="317"/>
      <c r="M63" s="317"/>
      <c r="N63" s="72"/>
      <c r="O63" s="204"/>
      <c r="P63" s="119"/>
      <c r="Q63" s="119"/>
      <c r="R63" s="119"/>
      <c r="S63" s="119"/>
      <c r="T63" s="119"/>
    </row>
    <row r="64" spans="1:20" ht="34.15" customHeight="1">
      <c r="A64" s="206"/>
      <c r="B64" s="206"/>
      <c r="C64" s="226"/>
      <c r="D64" s="227"/>
      <c r="E64" s="110"/>
      <c r="F64" s="111"/>
      <c r="G64" s="140"/>
      <c r="H64" s="140"/>
      <c r="I64" s="31"/>
      <c r="J64" s="71"/>
      <c r="K64" s="71"/>
      <c r="L64" s="71"/>
      <c r="M64" s="71"/>
      <c r="N64" s="72"/>
      <c r="O64" s="204"/>
      <c r="P64" s="119"/>
      <c r="Q64" s="119"/>
      <c r="R64" s="119"/>
      <c r="S64" s="119"/>
      <c r="T64" s="119"/>
    </row>
    <row r="65" spans="1:20" ht="15.6" customHeight="1">
      <c r="A65" s="206"/>
      <c r="B65" s="206"/>
      <c r="C65" s="226"/>
      <c r="D65" s="227"/>
      <c r="E65" s="110"/>
      <c r="F65" s="111"/>
      <c r="G65" s="140"/>
      <c r="H65" s="140"/>
      <c r="I65" s="31"/>
      <c r="J65" s="71"/>
      <c r="K65" s="71"/>
      <c r="L65" s="71"/>
      <c r="M65" s="71"/>
      <c r="N65" s="72"/>
      <c r="O65" s="204"/>
      <c r="P65" s="119"/>
      <c r="Q65" s="119"/>
      <c r="R65" s="119"/>
      <c r="S65" s="119"/>
      <c r="T65" s="119"/>
    </row>
    <row r="66" spans="1:20" ht="39.75" customHeight="1">
      <c r="A66" s="326" t="s">
        <v>158</v>
      </c>
      <c r="B66" s="327"/>
      <c r="C66" s="114"/>
      <c r="F66" s="90"/>
      <c r="G66" s="305" t="s">
        <v>96</v>
      </c>
      <c r="H66" s="305"/>
      <c r="J66" s="319"/>
      <c r="K66" s="319"/>
      <c r="L66" s="319"/>
      <c r="M66" s="319"/>
      <c r="N66" s="319"/>
      <c r="O66" s="319"/>
    </row>
    <row r="67" spans="1:20" ht="60.6" customHeight="1">
      <c r="A67" s="87"/>
      <c r="B67" s="5" t="s">
        <v>105</v>
      </c>
      <c r="C67" s="207" t="s">
        <v>110</v>
      </c>
      <c r="D67" s="88"/>
      <c r="F67" s="320"/>
      <c r="G67" s="243" t="s">
        <v>141</v>
      </c>
      <c r="H67" s="243" t="s">
        <v>140</v>
      </c>
      <c r="I67" s="90"/>
      <c r="J67" s="62"/>
      <c r="K67" s="62"/>
      <c r="L67" s="63"/>
      <c r="M67" s="62"/>
      <c r="N67" s="62"/>
      <c r="O67" s="63"/>
    </row>
    <row r="68" spans="1:20" s="91" customFormat="1" ht="34.15" customHeight="1">
      <c r="B68" s="217" t="s">
        <v>2</v>
      </c>
      <c r="C68" s="92" t="s">
        <v>76</v>
      </c>
      <c r="D68" s="93">
        <f>D5</f>
        <v>300</v>
      </c>
      <c r="E68" s="94"/>
      <c r="F68" s="320"/>
      <c r="G68" s="149"/>
      <c r="H68" s="149"/>
      <c r="I68" s="116"/>
      <c r="J68" s="65"/>
      <c r="K68" s="65"/>
      <c r="L68" s="65"/>
      <c r="M68" s="65"/>
      <c r="N68" s="65"/>
      <c r="O68" s="65"/>
    </row>
    <row r="69" spans="1:20" s="91" customFormat="1" ht="34.15" customHeight="1">
      <c r="B69" s="321" t="s">
        <v>1</v>
      </c>
      <c r="C69" s="92" t="s">
        <v>77</v>
      </c>
      <c r="D69" s="78" t="s">
        <v>6</v>
      </c>
      <c r="E69" s="96"/>
      <c r="G69" s="150"/>
      <c r="H69" s="150"/>
      <c r="I69" s="117"/>
      <c r="J69" s="205"/>
      <c r="K69" s="205"/>
      <c r="L69" s="65"/>
      <c r="M69" s="205"/>
      <c r="N69" s="205"/>
      <c r="O69" s="65"/>
    </row>
    <row r="70" spans="1:20" s="91" customFormat="1" ht="34.15" customHeight="1">
      <c r="B70" s="321"/>
      <c r="C70" s="92" t="s">
        <v>78</v>
      </c>
      <c r="D70" s="78" t="s">
        <v>6</v>
      </c>
      <c r="E70" s="96"/>
      <c r="G70" s="150"/>
      <c r="H70" s="150"/>
      <c r="I70" s="117"/>
      <c r="J70" s="205"/>
      <c r="K70" s="205"/>
      <c r="L70" s="65"/>
      <c r="M70" s="205"/>
      <c r="N70" s="205"/>
      <c r="O70" s="65"/>
    </row>
    <row r="71" spans="1:20" ht="34.15" customHeight="1">
      <c r="B71" s="218"/>
      <c r="C71" s="98" t="s">
        <v>0</v>
      </c>
      <c r="D71" s="232" t="str">
        <f>IF(D57="","",MAX((D55-D60),0))</f>
        <v/>
      </c>
      <c r="E71" s="99"/>
      <c r="F71" s="91"/>
      <c r="G71" s="150"/>
      <c r="H71" s="150"/>
      <c r="I71" s="117"/>
      <c r="J71" s="205"/>
      <c r="K71" s="205"/>
      <c r="L71" s="65"/>
      <c r="M71" s="205"/>
      <c r="N71" s="205"/>
      <c r="O71" s="65"/>
    </row>
    <row r="72" spans="1:20" ht="34.15" customHeight="1">
      <c r="B72" s="316" t="s">
        <v>84</v>
      </c>
      <c r="C72" s="92" t="s">
        <v>79</v>
      </c>
      <c r="D72" s="78" t="str">
        <f>IF(H68="","",H78)</f>
        <v/>
      </c>
      <c r="E72" s="96"/>
      <c r="F72" s="91"/>
      <c r="G72" s="150"/>
      <c r="H72" s="150"/>
      <c r="I72" s="117"/>
      <c r="J72" s="205"/>
      <c r="K72" s="205"/>
      <c r="L72" s="65"/>
      <c r="M72" s="205"/>
      <c r="N72" s="205"/>
      <c r="O72" s="65"/>
    </row>
    <row r="73" spans="1:20" ht="34.15" customHeight="1">
      <c r="B73" s="316"/>
      <c r="C73" s="92" t="s">
        <v>121</v>
      </c>
      <c r="D73" s="148"/>
      <c r="E73" s="100"/>
      <c r="G73" s="150"/>
      <c r="H73" s="150"/>
      <c r="I73" s="117"/>
      <c r="J73" s="205"/>
      <c r="K73" s="205"/>
      <c r="L73" s="65"/>
      <c r="M73" s="205"/>
      <c r="N73" s="205"/>
      <c r="O73" s="65"/>
    </row>
    <row r="74" spans="1:20" ht="34.15" customHeight="1">
      <c r="B74" s="316"/>
      <c r="C74" s="101" t="s">
        <v>81</v>
      </c>
      <c r="D74" s="80" t="str">
        <f>IF(G68="","",G78)</f>
        <v/>
      </c>
      <c r="E74" s="102"/>
      <c r="G74" s="150"/>
      <c r="H74" s="150"/>
      <c r="I74" s="117"/>
      <c r="J74" s="205"/>
      <c r="K74" s="205"/>
      <c r="L74" s="65"/>
      <c r="M74" s="205"/>
      <c r="N74" s="205"/>
      <c r="O74" s="65"/>
    </row>
    <row r="75" spans="1:20" ht="34.15" customHeight="1">
      <c r="A75" s="219"/>
      <c r="B75" s="219"/>
      <c r="C75" s="223" t="s">
        <v>55</v>
      </c>
      <c r="D75" s="81" t="str">
        <f>IF(D73="","",(IF(D72*D73&lt;D71,"mniejsza",IF(D72*D73=D71,"równa","większa"))))</f>
        <v/>
      </c>
      <c r="E75" s="103"/>
      <c r="F75" s="103"/>
      <c r="G75" s="149"/>
      <c r="H75" s="149"/>
      <c r="I75" s="116"/>
      <c r="J75" s="65"/>
      <c r="K75" s="65"/>
      <c r="L75" s="65"/>
      <c r="M75" s="65"/>
      <c r="N75" s="65"/>
      <c r="O75" s="65"/>
    </row>
    <row r="76" spans="1:20" ht="34.15" customHeight="1">
      <c r="A76" s="206"/>
      <c r="B76" s="220"/>
      <c r="C76" s="224" t="s">
        <v>56</v>
      </c>
      <c r="D76" s="236" t="str">
        <f>IF(D73="","",(D72*D73))</f>
        <v/>
      </c>
      <c r="E76" s="104"/>
      <c r="F76" s="105"/>
      <c r="G76" s="151"/>
      <c r="H76" s="151"/>
      <c r="I76" s="118"/>
      <c r="J76" s="68"/>
      <c r="K76" s="68"/>
      <c r="L76" s="65"/>
      <c r="M76" s="68"/>
      <c r="N76" s="68"/>
      <c r="O76" s="65"/>
    </row>
    <row r="77" spans="1:20" ht="34.15" customHeight="1">
      <c r="A77" s="206"/>
      <c r="B77" s="220"/>
      <c r="C77" s="224" t="s">
        <v>57</v>
      </c>
      <c r="D77" s="83" t="str">
        <f>IF(D73="","",(D74/D76))</f>
        <v/>
      </c>
      <c r="E77" s="107"/>
      <c r="F77" s="108"/>
      <c r="G77" s="150"/>
      <c r="H77" s="150"/>
      <c r="I77" s="118"/>
      <c r="J77" s="205"/>
      <c r="K77" s="205"/>
      <c r="L77" s="65"/>
      <c r="M77" s="205"/>
      <c r="N77" s="205"/>
      <c r="O77" s="65"/>
      <c r="P77" s="119"/>
      <c r="Q77" s="119"/>
      <c r="R77" s="119"/>
      <c r="S77" s="119"/>
      <c r="T77" s="119"/>
    </row>
    <row r="78" spans="1:20" s="120" customFormat="1" ht="34.15" customHeight="1">
      <c r="A78" s="221"/>
      <c r="B78" s="222"/>
      <c r="C78" s="84" t="s">
        <v>88</v>
      </c>
      <c r="D78" s="85" t="str">
        <f>IF(D73="","",(IF(OR(D77&lt;=D68),D77,D68))*(IF(OR(D76&lt;=D71),D76,D71)))</f>
        <v/>
      </c>
      <c r="E78" s="109"/>
      <c r="F78" s="77"/>
      <c r="G78" s="229" t="str">
        <f>IF(G68="","",SUM(G68:G77))</f>
        <v/>
      </c>
      <c r="H78" s="49" t="str">
        <f>IF(H68="","",SUM(H68:H77))</f>
        <v/>
      </c>
      <c r="I78" s="31"/>
      <c r="J78" s="70"/>
      <c r="K78" s="70"/>
      <c r="L78" s="70"/>
      <c r="M78" s="70"/>
      <c r="N78" s="70"/>
      <c r="O78" s="70"/>
      <c r="P78" s="119"/>
      <c r="Q78" s="119"/>
      <c r="R78" s="119"/>
      <c r="S78" s="119"/>
      <c r="T78" s="119"/>
    </row>
    <row r="79" spans="1:20" ht="34.15" customHeight="1">
      <c r="A79" s="206"/>
      <c r="B79" s="206"/>
      <c r="C79" s="61" t="s">
        <v>89</v>
      </c>
      <c r="D79" s="86" t="str">
        <f>IF(D73="","",MIN(D78:D78))</f>
        <v/>
      </c>
      <c r="E79" s="110"/>
      <c r="F79" s="111"/>
      <c r="G79" s="140" t="s">
        <v>58</v>
      </c>
      <c r="H79" s="140" t="s">
        <v>59</v>
      </c>
      <c r="I79" s="31"/>
      <c r="J79" s="317"/>
      <c r="K79" s="317"/>
      <c r="L79" s="317"/>
      <c r="M79" s="317"/>
      <c r="N79" s="72"/>
      <c r="O79" s="204"/>
      <c r="P79" s="119"/>
      <c r="Q79" s="119"/>
      <c r="R79" s="119"/>
      <c r="S79" s="119"/>
      <c r="T79" s="119"/>
    </row>
    <row r="80" spans="1:20" ht="34.15" customHeight="1">
      <c r="A80" s="206"/>
      <c r="B80" s="206"/>
      <c r="C80" s="226"/>
      <c r="D80" s="227"/>
      <c r="E80" s="110"/>
      <c r="F80" s="111"/>
      <c r="G80" s="140"/>
      <c r="H80" s="140"/>
      <c r="I80" s="31"/>
      <c r="J80" s="240"/>
      <c r="K80" s="240"/>
      <c r="L80" s="240"/>
      <c r="M80" s="240"/>
      <c r="N80" s="72"/>
      <c r="O80" s="204"/>
      <c r="P80" s="119"/>
      <c r="Q80" s="119"/>
      <c r="R80" s="119"/>
      <c r="S80" s="119"/>
      <c r="T80" s="119"/>
    </row>
    <row r="81" spans="1:20" ht="34.15" customHeight="1">
      <c r="A81" s="206"/>
      <c r="B81" s="206"/>
      <c r="C81" s="226"/>
      <c r="D81" s="227"/>
      <c r="E81" s="110"/>
      <c r="F81" s="111"/>
      <c r="G81" s="140"/>
      <c r="H81" s="140"/>
      <c r="I81" s="31"/>
      <c r="J81" s="71"/>
      <c r="K81" s="71"/>
      <c r="L81" s="71"/>
      <c r="M81" s="71"/>
      <c r="N81" s="72"/>
      <c r="O81" s="204"/>
      <c r="P81" s="119"/>
      <c r="Q81" s="119"/>
      <c r="R81" s="119"/>
      <c r="S81" s="119"/>
      <c r="T81" s="119"/>
    </row>
    <row r="82" spans="1:20" ht="18.75">
      <c r="A82" s="121"/>
      <c r="B82" s="314" t="s">
        <v>15</v>
      </c>
      <c r="C82" s="314"/>
      <c r="D82" s="314"/>
      <c r="E82" s="314"/>
      <c r="F82" s="314"/>
      <c r="G82" s="314"/>
      <c r="I82" s="122"/>
    </row>
    <row r="83" spans="1:20" s="90" customFormat="1" ht="79.900000000000006" customHeight="1">
      <c r="A83" s="123" t="s">
        <v>9</v>
      </c>
      <c r="B83" s="123" t="s">
        <v>7</v>
      </c>
      <c r="C83" s="225" t="s">
        <v>8</v>
      </c>
      <c r="D83" s="225" t="s">
        <v>10</v>
      </c>
      <c r="E83" s="123" t="s">
        <v>11</v>
      </c>
      <c r="F83" s="123" t="s">
        <v>12</v>
      </c>
      <c r="G83" s="123" t="s">
        <v>13</v>
      </c>
      <c r="I83" s="301" t="s">
        <v>111</v>
      </c>
      <c r="J83" s="301"/>
      <c r="K83" s="301"/>
      <c r="L83" s="193"/>
      <c r="M83" s="193"/>
      <c r="N83" s="3"/>
    </row>
    <row r="84" spans="1:20" s="160" customFormat="1" ht="11.25">
      <c r="A84" s="123"/>
      <c r="B84" s="123">
        <v>1</v>
      </c>
      <c r="C84" s="123">
        <v>2</v>
      </c>
      <c r="D84" s="123">
        <v>3</v>
      </c>
      <c r="E84" s="123">
        <v>4</v>
      </c>
      <c r="F84" s="123">
        <v>5</v>
      </c>
      <c r="G84" s="123">
        <v>6</v>
      </c>
      <c r="I84" s="39"/>
      <c r="J84" s="39"/>
      <c r="K84" s="39"/>
      <c r="L84" s="39"/>
      <c r="M84" s="7"/>
      <c r="N84" s="7"/>
    </row>
    <row r="85" spans="1:20" s="184" customFormat="1" ht="172.9" customHeight="1">
      <c r="A85" s="183">
        <v>1</v>
      </c>
      <c r="B85" s="244" t="s">
        <v>145</v>
      </c>
      <c r="C85" s="141" t="str">
        <f>D7</f>
        <v/>
      </c>
      <c r="D85" s="245" t="s">
        <v>139</v>
      </c>
      <c r="E85" s="141" t="str">
        <f>D6</f>
        <v/>
      </c>
      <c r="F85" s="142">
        <f>D5</f>
        <v>300</v>
      </c>
      <c r="G85" s="143" t="str">
        <f>IF(D17="","",SUM(D17,D32,D47,D63,D79))</f>
        <v/>
      </c>
      <c r="I85" s="185" t="b">
        <f>IF(D12="",0,(IF(D12="Tak",(G85/1.08))))</f>
        <v>0</v>
      </c>
      <c r="J85" s="186"/>
      <c r="K85" s="186"/>
    </row>
  </sheetData>
  <sheetProtection password="8DE1" sheet="1" objects="1" scenarios="1" formatCells="0" formatColumns="0" formatRows="0" insertColumns="0" insertRows="0" insertHyperlinks="0" deleteColumns="0" deleteRows="0" sort="0" autoFilter="0" pivotTables="0"/>
  <protectedRanges>
    <protectedRange sqref="D5" name="Rozstęp15"/>
    <protectedRange sqref="C3" name="Rozstęp1_3"/>
    <protectedRange sqref="D10" name="Rozstęp2"/>
    <protectedRange sqref="D12" name="Rozstęp3"/>
    <protectedRange sqref="G5:H15" name="Rozstęp4"/>
    <protectedRange sqref="J5:K15" name="Rozstęp5"/>
    <protectedRange sqref="M5:N15" name="Rozstęp6"/>
    <protectedRange sqref="D26" name="Rozstęp7"/>
    <protectedRange sqref="G21:H30" name="Rozstęp8"/>
    <protectedRange sqref="D41" name="Rozstęp9"/>
    <protectedRange sqref="G36:H45" name="Rozstęp10"/>
    <protectedRange sqref="D57" name="Rozstęp11"/>
    <protectedRange sqref="G52:H61" name="Rozstęp12"/>
    <protectedRange sqref="D73" name="Rozstęp13"/>
    <protectedRange sqref="G68:H77" name="Rozstęp14"/>
  </protectedRanges>
  <mergeCells count="44">
    <mergeCell ref="A1:B1"/>
    <mergeCell ref="I83:K83"/>
    <mergeCell ref="J63:M63"/>
    <mergeCell ref="B82:G82"/>
    <mergeCell ref="A66:B66"/>
    <mergeCell ref="G66:H66"/>
    <mergeCell ref="J66:O66"/>
    <mergeCell ref="F67:F68"/>
    <mergeCell ref="B69:B70"/>
    <mergeCell ref="B72:B74"/>
    <mergeCell ref="J79:M79"/>
    <mergeCell ref="B56:B58"/>
    <mergeCell ref="F35:F36"/>
    <mergeCell ref="B37:B38"/>
    <mergeCell ref="B40:B42"/>
    <mergeCell ref="J47:M47"/>
    <mergeCell ref="F51:F52"/>
    <mergeCell ref="B53:B54"/>
    <mergeCell ref="A34:B34"/>
    <mergeCell ref="G34:H34"/>
    <mergeCell ref="J34:O34"/>
    <mergeCell ref="J48:M48"/>
    <mergeCell ref="A49:B49"/>
    <mergeCell ref="A50:B50"/>
    <mergeCell ref="G50:H50"/>
    <mergeCell ref="J50:O50"/>
    <mergeCell ref="B6:B7"/>
    <mergeCell ref="B9:B11"/>
    <mergeCell ref="J17:M17"/>
    <mergeCell ref="J18:M18"/>
    <mergeCell ref="A19:B19"/>
    <mergeCell ref="G19:H19"/>
    <mergeCell ref="J19:O19"/>
    <mergeCell ref="F20:F21"/>
    <mergeCell ref="B22:B23"/>
    <mergeCell ref="B25:B27"/>
    <mergeCell ref="J32:M32"/>
    <mergeCell ref="J33:M33"/>
    <mergeCell ref="A2:F2"/>
    <mergeCell ref="G2:N2"/>
    <mergeCell ref="A3:B3"/>
    <mergeCell ref="F3:F5"/>
    <mergeCell ref="G3:H3"/>
    <mergeCell ref="J3:O3"/>
  </mergeCells>
  <conditionalFormatting sqref="I85">
    <cfRule type="expression" dxfId="42" priority="1">
      <formula>$D$12="Nie"</formula>
    </cfRule>
    <cfRule type="expression" dxfId="41" priority="3">
      <formula>$D$12="Tak"</formula>
    </cfRule>
  </conditionalFormatting>
  <conditionalFormatting sqref="G85">
    <cfRule type="expression" dxfId="40" priority="2">
      <formula>$D$12="Tak"</formula>
    </cfRule>
  </conditionalFormatting>
  <dataValidations count="2">
    <dataValidation type="list" allowBlank="1" showInputMessage="1" showErrorMessage="1" sqref="D5">
      <formula1>"300,200,100"</formula1>
    </dataValidation>
    <dataValidation type="list" allowBlank="1" showInputMessage="1" showErrorMessage="1" sqref="D12">
      <formula1>"Tak,Nie"</formula1>
    </dataValidation>
  </dataValidations>
  <pageMargins left="0.7" right="0.7" top="0.75" bottom="0.75" header="0.3" footer="0.3"/>
  <pageSetup paperSize="9" scale="33" orientation="landscape" r:id="rId1"/>
  <rowBreaks count="2" manualBreakCount="2">
    <brk id="33" max="14" man="1"/>
    <brk id="65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T101"/>
  <sheetViews>
    <sheetView view="pageBreakPreview" zoomScale="68" zoomScaleNormal="66" zoomScaleSheetLayoutView="68" workbookViewId="0">
      <selection activeCell="F3" sqref="F3:F5"/>
    </sheetView>
  </sheetViews>
  <sheetFormatPr defaultColWidth="8.85546875" defaultRowHeight="15"/>
  <cols>
    <col min="1" max="1" width="5.85546875" style="77" customWidth="1"/>
    <col min="2" max="2" width="19.42578125" style="77" customWidth="1"/>
    <col min="3" max="3" width="65.7109375" style="77" customWidth="1"/>
    <col min="4" max="4" width="20.42578125" style="77" customWidth="1"/>
    <col min="5" max="5" width="18.140625" style="77" customWidth="1"/>
    <col min="6" max="6" width="16.42578125" style="77" customWidth="1"/>
    <col min="7" max="7" width="22.85546875" style="77" customWidth="1"/>
    <col min="8" max="8" width="16.7109375" style="77" customWidth="1"/>
    <col min="9" max="9" width="22.7109375" style="77" customWidth="1"/>
    <col min="10" max="10" width="12.42578125" style="77" customWidth="1"/>
    <col min="11" max="11" width="16.28515625" style="77" customWidth="1"/>
    <col min="12" max="12" width="14.7109375" style="77" customWidth="1"/>
    <col min="13" max="13" width="12.7109375" style="77" customWidth="1"/>
    <col min="14" max="14" width="15.28515625" style="77" customWidth="1"/>
    <col min="15" max="15" width="14.5703125" style="77" customWidth="1"/>
    <col min="16" max="16384" width="8.85546875" style="77"/>
  </cols>
  <sheetData>
    <row r="1" spans="1:20" ht="18.75">
      <c r="A1" s="328" t="s">
        <v>155</v>
      </c>
      <c r="B1" s="328"/>
    </row>
    <row r="2" spans="1:20" ht="24.75" customHeight="1">
      <c r="A2" s="312" t="s">
        <v>90</v>
      </c>
      <c r="B2" s="312"/>
      <c r="C2" s="312"/>
      <c r="D2" s="312"/>
      <c r="E2" s="312"/>
      <c r="F2" s="312"/>
      <c r="G2" s="304" t="s">
        <v>95</v>
      </c>
      <c r="H2" s="304"/>
      <c r="I2" s="304"/>
      <c r="J2" s="304"/>
      <c r="K2" s="304"/>
      <c r="L2" s="304"/>
      <c r="M2" s="304"/>
      <c r="N2" s="304"/>
    </row>
    <row r="3" spans="1:20" customFormat="1" ht="39.75" customHeight="1">
      <c r="A3" s="310" t="s">
        <v>48</v>
      </c>
      <c r="B3" s="311"/>
      <c r="C3" s="242" t="s">
        <v>98</v>
      </c>
      <c r="F3" s="315" t="s">
        <v>101</v>
      </c>
      <c r="G3" s="305" t="s">
        <v>96</v>
      </c>
      <c r="H3" s="305"/>
      <c r="J3" s="306" t="s">
        <v>49</v>
      </c>
      <c r="K3" s="307"/>
      <c r="L3" s="307"/>
      <c r="M3" s="307"/>
      <c r="N3" s="307"/>
      <c r="O3" s="307"/>
    </row>
    <row r="4" spans="1:20" customFormat="1" ht="60.6" customHeight="1">
      <c r="A4" s="4"/>
      <c r="B4" s="5" t="s">
        <v>105</v>
      </c>
      <c r="C4" s="207" t="s">
        <v>104</v>
      </c>
      <c r="D4" s="60" t="s">
        <v>50</v>
      </c>
      <c r="F4" s="315"/>
      <c r="G4" s="243" t="s">
        <v>141</v>
      </c>
      <c r="H4" s="243" t="s">
        <v>140</v>
      </c>
      <c r="I4" s="3"/>
      <c r="J4" s="8" t="s">
        <v>51</v>
      </c>
      <c r="K4" s="8" t="s">
        <v>52</v>
      </c>
      <c r="L4" s="9" t="s">
        <v>53</v>
      </c>
      <c r="M4" s="8" t="s">
        <v>51</v>
      </c>
      <c r="N4" s="8" t="s">
        <v>52</v>
      </c>
      <c r="O4" s="9" t="s">
        <v>53</v>
      </c>
    </row>
    <row r="5" spans="1:20" s="2" customFormat="1" ht="34.15" customHeight="1">
      <c r="A5" s="124"/>
      <c r="B5" s="239" t="s">
        <v>2</v>
      </c>
      <c r="C5" s="130" t="s">
        <v>97</v>
      </c>
      <c r="D5" s="134">
        <v>300</v>
      </c>
      <c r="E5" s="136" t="s">
        <v>54</v>
      </c>
      <c r="F5" s="315"/>
      <c r="G5" s="131"/>
      <c r="H5" s="131"/>
      <c r="I5" s="44"/>
      <c r="J5" s="131"/>
      <c r="K5" s="131"/>
      <c r="L5" s="250" t="str">
        <f>IF(J5="","",K5*J5)</f>
        <v/>
      </c>
      <c r="M5" s="131"/>
      <c r="N5" s="131"/>
      <c r="O5" s="250" t="str">
        <f>IF(M5="","",N5*M5)</f>
        <v/>
      </c>
    </row>
    <row r="6" spans="1:20" s="2" customFormat="1" ht="34.15" customHeight="1">
      <c r="A6" s="124"/>
      <c r="B6" s="309" t="s">
        <v>1</v>
      </c>
      <c r="C6" s="127" t="s">
        <v>92</v>
      </c>
      <c r="D6" s="47" t="str">
        <f>N17</f>
        <v/>
      </c>
      <c r="E6" s="21"/>
      <c r="G6" s="132"/>
      <c r="H6" s="132"/>
      <c r="I6" s="45"/>
      <c r="J6" s="132"/>
      <c r="K6" s="132"/>
      <c r="L6" s="250" t="str">
        <f t="shared" ref="L6:L15" si="0">IF(J6="","",K6*J6)</f>
        <v/>
      </c>
      <c r="M6" s="132"/>
      <c r="N6" s="132"/>
      <c r="O6" s="250" t="str">
        <f t="shared" ref="O6:O15" si="1">IF(M6="","",N6*M6)</f>
        <v/>
      </c>
    </row>
    <row r="7" spans="1:20" s="2" customFormat="1" ht="34.15" customHeight="1">
      <c r="A7" s="124"/>
      <c r="B7" s="309"/>
      <c r="C7" s="127" t="s">
        <v>99</v>
      </c>
      <c r="D7" s="47" t="str">
        <f>IF(N17="","",N18)</f>
        <v/>
      </c>
      <c r="E7" s="21"/>
      <c r="G7" s="132"/>
      <c r="H7" s="132"/>
      <c r="I7" s="46"/>
      <c r="J7" s="132"/>
      <c r="K7" s="132"/>
      <c r="L7" s="250" t="str">
        <f t="shared" si="0"/>
        <v/>
      </c>
      <c r="M7" s="132"/>
      <c r="N7" s="132"/>
      <c r="O7" s="250" t="str">
        <f t="shared" si="1"/>
        <v/>
      </c>
    </row>
    <row r="8" spans="1:20" customFormat="1" ht="34.15" customHeight="1">
      <c r="A8" s="4"/>
      <c r="B8" s="128"/>
      <c r="C8" s="22" t="s">
        <v>0</v>
      </c>
      <c r="D8" s="234" t="str">
        <f>IF(D7="","",(D6*D7))</f>
        <v/>
      </c>
      <c r="E8" s="23"/>
      <c r="F8" s="2"/>
      <c r="G8" s="132"/>
      <c r="H8" s="132"/>
      <c r="I8" s="46"/>
      <c r="J8" s="132"/>
      <c r="K8" s="132"/>
      <c r="L8" s="250" t="str">
        <f t="shared" si="0"/>
        <v/>
      </c>
      <c r="M8" s="132"/>
      <c r="N8" s="132"/>
      <c r="O8" s="250" t="str">
        <f t="shared" si="1"/>
        <v/>
      </c>
    </row>
    <row r="9" spans="1:20" customFormat="1" ht="34.15" customHeight="1" thickBot="1">
      <c r="A9" s="4"/>
      <c r="B9" s="309" t="s">
        <v>106</v>
      </c>
      <c r="C9" s="129" t="s">
        <v>93</v>
      </c>
      <c r="D9" s="47" t="str">
        <f>IF(D10="","",H16)</f>
        <v/>
      </c>
      <c r="E9" s="50"/>
      <c r="F9" s="2"/>
      <c r="G9" s="132"/>
      <c r="H9" s="132"/>
      <c r="I9" s="46"/>
      <c r="J9" s="132"/>
      <c r="K9" s="132"/>
      <c r="L9" s="250" t="str">
        <f t="shared" si="0"/>
        <v/>
      </c>
      <c r="M9" s="132"/>
      <c r="N9" s="132"/>
      <c r="O9" s="250" t="str">
        <f t="shared" si="1"/>
        <v/>
      </c>
    </row>
    <row r="10" spans="1:20" customFormat="1" ht="34.15" customHeight="1" thickBot="1">
      <c r="A10" s="4"/>
      <c r="B10" s="309"/>
      <c r="C10" s="130" t="s">
        <v>94</v>
      </c>
      <c r="D10" s="135"/>
      <c r="E10" s="137"/>
      <c r="G10" s="132"/>
      <c r="H10" s="132"/>
      <c r="I10" s="46"/>
      <c r="J10" s="132"/>
      <c r="K10" s="132"/>
      <c r="L10" s="250" t="str">
        <f t="shared" si="0"/>
        <v/>
      </c>
      <c r="M10" s="132"/>
      <c r="N10" s="132"/>
      <c r="O10" s="250" t="str">
        <f t="shared" si="1"/>
        <v/>
      </c>
    </row>
    <row r="11" spans="1:20" customFormat="1" ht="34.15" customHeight="1">
      <c r="A11" s="4"/>
      <c r="B11" s="309"/>
      <c r="C11" s="127" t="s">
        <v>100</v>
      </c>
      <c r="D11" s="228" t="str">
        <f>IF(D10="","",G16)</f>
        <v/>
      </c>
      <c r="E11" s="24"/>
      <c r="G11" s="132"/>
      <c r="H11" s="132"/>
      <c r="I11" s="45"/>
      <c r="J11" s="132"/>
      <c r="K11" s="132"/>
      <c r="L11" s="250" t="str">
        <f t="shared" si="0"/>
        <v/>
      </c>
      <c r="M11" s="132"/>
      <c r="N11" s="132"/>
      <c r="O11" s="250" t="str">
        <f t="shared" si="1"/>
        <v/>
      </c>
    </row>
    <row r="12" spans="1:20" customFormat="1" ht="34.15" customHeight="1">
      <c r="A12" s="208"/>
      <c r="B12" s="208"/>
      <c r="C12" s="139" t="s">
        <v>82</v>
      </c>
      <c r="D12" s="134" t="s">
        <v>178</v>
      </c>
      <c r="E12" s="138" t="s">
        <v>54</v>
      </c>
      <c r="F12" s="25"/>
      <c r="G12" s="133"/>
      <c r="H12" s="133"/>
      <c r="I12" s="45"/>
      <c r="J12" s="133"/>
      <c r="K12" s="133"/>
      <c r="L12" s="250" t="str">
        <f t="shared" si="0"/>
        <v/>
      </c>
      <c r="M12" s="133"/>
      <c r="N12" s="133"/>
      <c r="O12" s="250" t="str">
        <f t="shared" si="1"/>
        <v/>
      </c>
    </row>
    <row r="13" spans="1:20" customFormat="1" ht="34.15" customHeight="1">
      <c r="A13" s="209"/>
      <c r="B13" s="209"/>
      <c r="C13" s="215" t="s">
        <v>55</v>
      </c>
      <c r="D13" s="47" t="str">
        <f>IF(D10="","",(IF(D9*D10&lt;D8,"mniejsza",IF(D9*D10=D8,"równa","większa"))))</f>
        <v/>
      </c>
      <c r="E13" s="51"/>
      <c r="F13" s="27"/>
      <c r="G13" s="131"/>
      <c r="H13" s="131"/>
      <c r="I13" s="44"/>
      <c r="J13" s="131"/>
      <c r="K13" s="131"/>
      <c r="L13" s="250" t="str">
        <f t="shared" si="0"/>
        <v/>
      </c>
      <c r="M13" s="131"/>
      <c r="N13" s="131"/>
      <c r="O13" s="250" t="str">
        <f t="shared" si="1"/>
        <v/>
      </c>
    </row>
    <row r="14" spans="1:20" customFormat="1" ht="34.15" customHeight="1">
      <c r="A14" s="210"/>
      <c r="B14" s="211"/>
      <c r="C14" s="216" t="s">
        <v>56</v>
      </c>
      <c r="D14" s="234" t="str">
        <f>IF(D10="","",(D9*D10))</f>
        <v/>
      </c>
      <c r="E14" s="52"/>
      <c r="F14" s="28"/>
      <c r="G14" s="131"/>
      <c r="H14" s="131"/>
      <c r="I14" s="44"/>
      <c r="J14" s="131"/>
      <c r="K14" s="131"/>
      <c r="L14" s="250" t="str">
        <f t="shared" si="0"/>
        <v/>
      </c>
      <c r="M14" s="131"/>
      <c r="N14" s="131"/>
      <c r="O14" s="250" t="str">
        <f t="shared" si="1"/>
        <v/>
      </c>
    </row>
    <row r="15" spans="1:20" customFormat="1" ht="34.15" customHeight="1">
      <c r="A15" s="210"/>
      <c r="B15" s="211"/>
      <c r="C15" s="216" t="s">
        <v>57</v>
      </c>
      <c r="D15" s="47" t="str">
        <f>IF(D10="","",(D11/D14))</f>
        <v/>
      </c>
      <c r="E15" s="53"/>
      <c r="F15" s="29"/>
      <c r="G15" s="132"/>
      <c r="H15" s="132"/>
      <c r="I15" s="44"/>
      <c r="J15" s="132"/>
      <c r="K15" s="132"/>
      <c r="L15" s="250" t="str">
        <f t="shared" si="0"/>
        <v/>
      </c>
      <c r="M15" s="132"/>
      <c r="N15" s="132"/>
      <c r="O15" s="250" t="str">
        <f t="shared" si="1"/>
        <v/>
      </c>
      <c r="P15" s="30"/>
      <c r="Q15" s="30"/>
      <c r="R15" s="30"/>
      <c r="S15" s="30"/>
      <c r="T15" s="30"/>
    </row>
    <row r="16" spans="1:20" s="1" customFormat="1" ht="34.15" customHeight="1">
      <c r="A16" s="212"/>
      <c r="B16" s="213"/>
      <c r="C16" s="43" t="s">
        <v>88</v>
      </c>
      <c r="D16" s="47" t="str">
        <f>IF(D10="","",(IF(OR(D15&lt;=D5),D15,D5))*(IF(OR(D14&lt;=D8),D14,D8)))</f>
        <v/>
      </c>
      <c r="E16" s="54"/>
      <c r="F16"/>
      <c r="G16" s="229" t="str">
        <f>IF(G5="","",SUM(G5:G15))</f>
        <v/>
      </c>
      <c r="H16" s="49" t="str">
        <f>IF(H5="","",SUM(H5:H15))</f>
        <v/>
      </c>
      <c r="I16" s="31"/>
      <c r="J16" s="56" t="str">
        <f>IF(J5="","",SUM(J5:J15))</f>
        <v/>
      </c>
      <c r="K16" s="56"/>
      <c r="L16" s="251" t="str">
        <f>IF(L5="","",SUM(L5:L15))</f>
        <v/>
      </c>
      <c r="M16" s="56" t="str">
        <f>IF(M5="","",SUM(M5:M15))</f>
        <v/>
      </c>
      <c r="N16" s="56"/>
      <c r="O16" s="251" t="str">
        <f>IF(O5="","",SUM(O5:O15))</f>
        <v/>
      </c>
      <c r="P16" s="57"/>
      <c r="Q16" s="30"/>
      <c r="R16" s="30"/>
      <c r="S16" s="30"/>
      <c r="T16" s="30"/>
    </row>
    <row r="17" spans="1:20" customFormat="1" ht="34.15" customHeight="1">
      <c r="A17" s="214"/>
      <c r="B17" s="214"/>
      <c r="C17" s="61" t="s">
        <v>89</v>
      </c>
      <c r="D17" s="55" t="str">
        <f>IF(D10="","",(MIN(D16:D16)))</f>
        <v/>
      </c>
      <c r="E17" s="32"/>
      <c r="F17" s="33"/>
      <c r="G17" s="34"/>
      <c r="H17" s="34"/>
      <c r="I17" s="31"/>
      <c r="J17" s="308" t="s">
        <v>60</v>
      </c>
      <c r="K17" s="308"/>
      <c r="L17" s="308"/>
      <c r="M17" s="308"/>
      <c r="N17" s="58" t="str">
        <f>IF(J5="","",SUM(J16,M16))</f>
        <v/>
      </c>
      <c r="O17" s="59"/>
      <c r="P17" s="57"/>
      <c r="Q17" s="30"/>
      <c r="R17" s="30"/>
      <c r="S17" s="30"/>
      <c r="T17" s="30"/>
    </row>
    <row r="18" spans="1:20" customFormat="1" ht="31.15" customHeight="1">
      <c r="C18" s="35" t="s">
        <v>62</v>
      </c>
      <c r="D18" s="36"/>
      <c r="J18" s="302" t="s">
        <v>63</v>
      </c>
      <c r="K18" s="302"/>
      <c r="L18" s="302"/>
      <c r="M18" s="302"/>
      <c r="N18" s="268" t="str">
        <f>IF(N17="","",((SUM(O16,L16))/N17))</f>
        <v/>
      </c>
      <c r="O18" s="34"/>
      <c r="P18" s="30"/>
      <c r="Q18" s="30"/>
      <c r="R18" s="30"/>
      <c r="S18" s="30"/>
      <c r="T18" s="30"/>
    </row>
    <row r="19" spans="1:20" ht="39.75" customHeight="1">
      <c r="A19" s="322"/>
      <c r="B19" s="323"/>
      <c r="C19" s="114"/>
      <c r="F19" s="90"/>
      <c r="G19" s="305" t="s">
        <v>96</v>
      </c>
      <c r="H19" s="305"/>
      <c r="J19" s="319"/>
      <c r="K19" s="319"/>
      <c r="L19" s="319"/>
      <c r="M19" s="319"/>
      <c r="N19" s="319"/>
      <c r="O19" s="319"/>
    </row>
    <row r="20" spans="1:20" ht="60.6" customHeight="1">
      <c r="A20" s="87"/>
      <c r="B20" s="5" t="s">
        <v>105</v>
      </c>
      <c r="C20" s="207" t="s">
        <v>107</v>
      </c>
      <c r="D20" s="195" t="s">
        <v>66</v>
      </c>
      <c r="F20" s="320"/>
      <c r="G20" s="243" t="s">
        <v>141</v>
      </c>
      <c r="H20" s="243" t="s">
        <v>140</v>
      </c>
      <c r="I20" s="90"/>
      <c r="J20" s="62"/>
      <c r="K20" s="62"/>
      <c r="L20" s="63"/>
      <c r="M20" s="62"/>
      <c r="N20" s="62"/>
      <c r="O20" s="63"/>
    </row>
    <row r="21" spans="1:20" s="91" customFormat="1" ht="34.15" customHeight="1">
      <c r="B21" s="241" t="s">
        <v>2</v>
      </c>
      <c r="C21" s="92" t="s">
        <v>76</v>
      </c>
      <c r="D21" s="93">
        <f>D5</f>
        <v>300</v>
      </c>
      <c r="E21" s="94"/>
      <c r="F21" s="320"/>
      <c r="G21" s="180"/>
      <c r="H21" s="180"/>
      <c r="I21" s="156"/>
      <c r="J21" s="201"/>
      <c r="K21" s="201"/>
      <c r="L21" s="65"/>
      <c r="M21" s="201"/>
      <c r="N21" s="201"/>
      <c r="O21" s="65"/>
    </row>
    <row r="22" spans="1:20" s="91" customFormat="1" ht="34.15" customHeight="1">
      <c r="B22" s="321" t="s">
        <v>1</v>
      </c>
      <c r="C22" s="92" t="s">
        <v>77</v>
      </c>
      <c r="D22" s="78" t="s">
        <v>6</v>
      </c>
      <c r="E22" s="96"/>
      <c r="G22" s="181"/>
      <c r="H22" s="181"/>
      <c r="I22" s="157"/>
      <c r="J22" s="202"/>
      <c r="K22" s="202"/>
      <c r="L22" s="65"/>
      <c r="M22" s="202"/>
      <c r="N22" s="202"/>
      <c r="O22" s="65"/>
    </row>
    <row r="23" spans="1:20" s="91" customFormat="1" ht="34.15" customHeight="1">
      <c r="B23" s="321"/>
      <c r="C23" s="92" t="s">
        <v>78</v>
      </c>
      <c r="D23" s="78" t="s">
        <v>6</v>
      </c>
      <c r="E23" s="96"/>
      <c r="G23" s="181"/>
      <c r="H23" s="181"/>
      <c r="I23" s="157"/>
      <c r="J23" s="202"/>
      <c r="K23" s="202"/>
      <c r="L23" s="65"/>
      <c r="M23" s="202"/>
      <c r="N23" s="202"/>
      <c r="O23" s="65"/>
    </row>
    <row r="24" spans="1:20" ht="34.15" customHeight="1">
      <c r="B24" s="218"/>
      <c r="C24" s="98" t="s">
        <v>0</v>
      </c>
      <c r="D24" s="79" t="str">
        <f>IF(D10="","",MAX((D8-D14),0))</f>
        <v/>
      </c>
      <c r="E24" s="99"/>
      <c r="F24" s="91"/>
      <c r="G24" s="181"/>
      <c r="H24" s="181"/>
      <c r="I24" s="157"/>
      <c r="J24" s="202"/>
      <c r="K24" s="202"/>
      <c r="L24" s="65"/>
      <c r="M24" s="202"/>
      <c r="N24" s="202"/>
      <c r="O24" s="65"/>
    </row>
    <row r="25" spans="1:20" ht="34.15" customHeight="1" thickBot="1">
      <c r="B25" s="316" t="s">
        <v>65</v>
      </c>
      <c r="C25" s="92" t="s">
        <v>79</v>
      </c>
      <c r="D25" s="47" t="str">
        <f>IF(D26="","",H31)</f>
        <v/>
      </c>
      <c r="E25" s="96"/>
      <c r="F25" s="91"/>
      <c r="G25" s="181"/>
      <c r="H25" s="181"/>
      <c r="I25" s="157"/>
      <c r="J25" s="202"/>
      <c r="K25" s="202"/>
      <c r="L25" s="65"/>
      <c r="M25" s="202"/>
      <c r="N25" s="202"/>
      <c r="O25" s="65"/>
    </row>
    <row r="26" spans="1:20" ht="34.15" customHeight="1" thickBot="1">
      <c r="B26" s="316"/>
      <c r="C26" s="92" t="s">
        <v>120</v>
      </c>
      <c r="D26" s="135"/>
      <c r="E26" s="100"/>
      <c r="G26" s="181"/>
      <c r="H26" s="181"/>
      <c r="I26" s="157"/>
      <c r="J26" s="202"/>
      <c r="K26" s="202"/>
      <c r="L26" s="65"/>
      <c r="M26" s="202"/>
      <c r="N26" s="202"/>
      <c r="O26" s="65"/>
    </row>
    <row r="27" spans="1:20" ht="34.15" customHeight="1">
      <c r="B27" s="316"/>
      <c r="C27" s="101" t="s">
        <v>81</v>
      </c>
      <c r="D27" s="228" t="str">
        <f>IF(D26="","",G31)</f>
        <v/>
      </c>
      <c r="E27" s="102"/>
      <c r="G27" s="181"/>
      <c r="H27" s="181"/>
      <c r="I27" s="157"/>
      <c r="J27" s="202"/>
      <c r="K27" s="202"/>
      <c r="L27" s="65"/>
      <c r="M27" s="202"/>
      <c r="N27" s="202"/>
      <c r="O27" s="65"/>
    </row>
    <row r="28" spans="1:20" ht="34.15" customHeight="1">
      <c r="A28" s="219"/>
      <c r="B28" s="219"/>
      <c r="C28" s="223" t="s">
        <v>55</v>
      </c>
      <c r="D28" s="81" t="str">
        <f>IF(D26="","",IF(D25*D26&lt;D24,"mniejsza",IF(D25*D26=D24,"równa","większa")))</f>
        <v/>
      </c>
      <c r="E28" s="103"/>
      <c r="F28" s="103"/>
      <c r="G28" s="180"/>
      <c r="H28" s="180"/>
      <c r="I28" s="156"/>
      <c r="J28" s="201"/>
      <c r="K28" s="201"/>
      <c r="L28" s="65"/>
      <c r="M28" s="201"/>
      <c r="N28" s="201"/>
      <c r="O28" s="65"/>
    </row>
    <row r="29" spans="1:20" ht="34.15" customHeight="1">
      <c r="A29" s="206"/>
      <c r="B29" s="220"/>
      <c r="C29" s="224" t="s">
        <v>56</v>
      </c>
      <c r="D29" s="236" t="str">
        <f>IF(D26="","",(D25*D26))</f>
        <v/>
      </c>
      <c r="E29" s="104"/>
      <c r="F29" s="105"/>
      <c r="G29" s="182"/>
      <c r="H29" s="182"/>
      <c r="I29" s="158"/>
      <c r="J29" s="203"/>
      <c r="K29" s="203"/>
      <c r="L29" s="65"/>
      <c r="M29" s="203"/>
      <c r="N29" s="203"/>
      <c r="O29" s="65"/>
    </row>
    <row r="30" spans="1:20" ht="34.15" customHeight="1">
      <c r="A30" s="206"/>
      <c r="B30" s="220"/>
      <c r="C30" s="224" t="s">
        <v>57</v>
      </c>
      <c r="D30" s="83" t="str">
        <f>IF(D26="","",(D27/D29))</f>
        <v/>
      </c>
      <c r="E30" s="107"/>
      <c r="F30" s="108"/>
      <c r="G30" s="181"/>
      <c r="H30" s="181"/>
      <c r="I30" s="158"/>
      <c r="J30" s="202"/>
      <c r="K30" s="202"/>
      <c r="L30" s="65"/>
      <c r="M30" s="202"/>
      <c r="N30" s="202"/>
      <c r="O30" s="65"/>
      <c r="P30" s="119"/>
      <c r="Q30" s="119"/>
      <c r="R30" s="119"/>
      <c r="S30" s="119"/>
      <c r="T30" s="119"/>
    </row>
    <row r="31" spans="1:20" s="120" customFormat="1" ht="34.15" customHeight="1">
      <c r="A31" s="221"/>
      <c r="B31" s="222"/>
      <c r="C31" s="84" t="s">
        <v>88</v>
      </c>
      <c r="D31" s="85" t="str">
        <f>IF(D26="","",(IF(OR(D30&lt;=D21),D30,D21))*(IF(OR(D29&lt;=D24),D29,D24)))</f>
        <v/>
      </c>
      <c r="E31" s="109"/>
      <c r="F31" s="77"/>
      <c r="G31" s="229" t="str">
        <f>IF(G21="","",SUM(G21:G30))</f>
        <v/>
      </c>
      <c r="H31" s="49" t="str">
        <f>IF(H21="","",SUM(H21:H30))</f>
        <v/>
      </c>
      <c r="I31" s="31"/>
      <c r="J31" s="70"/>
      <c r="K31" s="70"/>
      <c r="L31" s="70"/>
      <c r="M31" s="70"/>
      <c r="N31" s="70"/>
      <c r="O31" s="70"/>
      <c r="P31" s="119"/>
      <c r="Q31" s="119"/>
      <c r="R31" s="119"/>
      <c r="S31" s="119"/>
      <c r="T31" s="119"/>
    </row>
    <row r="32" spans="1:20" ht="34.15" customHeight="1">
      <c r="A32" s="206"/>
      <c r="B32" s="206"/>
      <c r="C32" s="61" t="s">
        <v>89</v>
      </c>
      <c r="D32" s="86" t="str">
        <f>IF(D26="","",(MIN(D31:D31)))</f>
        <v/>
      </c>
      <c r="E32" s="110"/>
      <c r="F32" s="111"/>
      <c r="G32" s="140" t="s">
        <v>58</v>
      </c>
      <c r="H32" s="140" t="s">
        <v>59</v>
      </c>
      <c r="I32" s="31"/>
      <c r="J32" s="317"/>
      <c r="K32" s="317"/>
      <c r="L32" s="317"/>
      <c r="M32" s="317"/>
      <c r="N32" s="72"/>
      <c r="O32" s="204"/>
      <c r="P32" s="119"/>
      <c r="Q32" s="119"/>
      <c r="R32" s="119"/>
      <c r="S32" s="119"/>
      <c r="T32" s="119"/>
    </row>
    <row r="33" spans="1:20" ht="31.15" customHeight="1">
      <c r="C33" s="112" t="s">
        <v>62</v>
      </c>
      <c r="D33" s="113"/>
      <c r="J33" s="318"/>
      <c r="K33" s="318"/>
      <c r="L33" s="318"/>
      <c r="M33" s="318"/>
      <c r="N33" s="74"/>
      <c r="O33" s="204"/>
      <c r="P33" s="119"/>
      <c r="Q33" s="119"/>
      <c r="R33" s="119"/>
      <c r="S33" s="119"/>
      <c r="T33" s="119"/>
    </row>
    <row r="34" spans="1:20" ht="39.75" customHeight="1">
      <c r="A34" s="326" t="s">
        <v>157</v>
      </c>
      <c r="B34" s="327"/>
      <c r="C34" s="114"/>
      <c r="F34" s="90"/>
      <c r="G34" s="305" t="s">
        <v>96</v>
      </c>
      <c r="H34" s="305"/>
      <c r="J34" s="319"/>
      <c r="K34" s="319"/>
      <c r="L34" s="319"/>
      <c r="M34" s="319"/>
      <c r="N34" s="319"/>
      <c r="O34" s="319"/>
    </row>
    <row r="35" spans="1:20" ht="60.6" customHeight="1">
      <c r="A35" s="87"/>
      <c r="B35" s="5" t="s">
        <v>105</v>
      </c>
      <c r="C35" s="207" t="s">
        <v>108</v>
      </c>
      <c r="D35" s="88"/>
      <c r="F35" s="320"/>
      <c r="G35" s="243" t="s">
        <v>141</v>
      </c>
      <c r="H35" s="243" t="s">
        <v>140</v>
      </c>
      <c r="I35" s="90"/>
      <c r="J35" s="62"/>
      <c r="K35" s="62"/>
      <c r="L35" s="63"/>
      <c r="M35" s="62"/>
      <c r="N35" s="62"/>
      <c r="O35" s="63"/>
    </row>
    <row r="36" spans="1:20" s="91" customFormat="1" ht="34.15" customHeight="1">
      <c r="B36" s="241" t="s">
        <v>2</v>
      </c>
      <c r="C36" s="92" t="s">
        <v>76</v>
      </c>
      <c r="D36" s="93">
        <f>D5</f>
        <v>300</v>
      </c>
      <c r="E36" s="94"/>
      <c r="F36" s="320"/>
      <c r="G36" s="149"/>
      <c r="H36" s="149"/>
      <c r="I36" s="116"/>
      <c r="J36" s="65"/>
      <c r="K36" s="65"/>
      <c r="L36" s="65"/>
      <c r="M36" s="65"/>
      <c r="N36" s="65"/>
      <c r="O36" s="65"/>
    </row>
    <row r="37" spans="1:20" s="91" customFormat="1" ht="34.15" customHeight="1">
      <c r="B37" s="321" t="s">
        <v>1</v>
      </c>
      <c r="C37" s="92" t="s">
        <v>77</v>
      </c>
      <c r="D37" s="78" t="s">
        <v>6</v>
      </c>
      <c r="E37" s="96"/>
      <c r="G37" s="150"/>
      <c r="H37" s="150"/>
      <c r="I37" s="117"/>
      <c r="J37" s="205"/>
      <c r="K37" s="205"/>
      <c r="L37" s="65"/>
      <c r="M37" s="205"/>
      <c r="N37" s="205"/>
      <c r="O37" s="65"/>
    </row>
    <row r="38" spans="1:20" s="91" customFormat="1" ht="34.15" customHeight="1">
      <c r="B38" s="321"/>
      <c r="C38" s="92" t="s">
        <v>78</v>
      </c>
      <c r="D38" s="78" t="s">
        <v>6</v>
      </c>
      <c r="E38" s="96"/>
      <c r="G38" s="150"/>
      <c r="H38" s="150"/>
      <c r="I38" s="117"/>
      <c r="J38" s="205"/>
      <c r="K38" s="205"/>
      <c r="L38" s="65"/>
      <c r="M38" s="205"/>
      <c r="N38" s="205"/>
      <c r="O38" s="65"/>
    </row>
    <row r="39" spans="1:20" ht="34.15" customHeight="1">
      <c r="B39" s="218"/>
      <c r="C39" s="98" t="s">
        <v>0</v>
      </c>
      <c r="D39" s="79" t="str">
        <f>IF(D26="","",MAX((D24-D29),0))</f>
        <v/>
      </c>
      <c r="E39" s="99"/>
      <c r="F39" s="91"/>
      <c r="G39" s="150"/>
      <c r="H39" s="150"/>
      <c r="I39" s="117"/>
      <c r="J39" s="205"/>
      <c r="K39" s="205"/>
      <c r="L39" s="65"/>
      <c r="M39" s="205"/>
      <c r="N39" s="205"/>
      <c r="O39" s="65"/>
    </row>
    <row r="40" spans="1:20" ht="34.15" customHeight="1">
      <c r="B40" s="316" t="s">
        <v>67</v>
      </c>
      <c r="C40" s="92" t="s">
        <v>79</v>
      </c>
      <c r="D40" s="78" t="str">
        <f>IF(H36="","",H46)</f>
        <v/>
      </c>
      <c r="E40" s="96"/>
      <c r="F40" s="91"/>
      <c r="G40" s="150"/>
      <c r="H40" s="150"/>
      <c r="I40" s="117"/>
      <c r="J40" s="205"/>
      <c r="K40" s="205"/>
      <c r="L40" s="65"/>
      <c r="M40" s="205"/>
      <c r="N40" s="205"/>
      <c r="O40" s="65"/>
    </row>
    <row r="41" spans="1:20" ht="34.15" customHeight="1">
      <c r="B41" s="316"/>
      <c r="C41" s="92" t="s">
        <v>122</v>
      </c>
      <c r="D41" s="148"/>
      <c r="E41" s="100"/>
      <c r="G41" s="150"/>
      <c r="H41" s="150"/>
      <c r="I41" s="117"/>
      <c r="J41" s="205"/>
      <c r="K41" s="205"/>
      <c r="L41" s="65"/>
      <c r="M41" s="205"/>
      <c r="N41" s="205"/>
      <c r="O41" s="65"/>
    </row>
    <row r="42" spans="1:20" ht="34.15" customHeight="1">
      <c r="B42" s="316"/>
      <c r="C42" s="101" t="s">
        <v>81</v>
      </c>
      <c r="D42" s="80" t="str">
        <f>IF(G36="","",G46)</f>
        <v/>
      </c>
      <c r="E42" s="102"/>
      <c r="G42" s="150"/>
      <c r="H42" s="150"/>
      <c r="I42" s="117"/>
      <c r="J42" s="205"/>
      <c r="K42" s="205"/>
      <c r="L42" s="65"/>
      <c r="M42" s="205"/>
      <c r="N42" s="205"/>
      <c r="O42" s="65"/>
    </row>
    <row r="43" spans="1:20" ht="34.15" customHeight="1">
      <c r="A43" s="219"/>
      <c r="B43" s="219"/>
      <c r="C43" s="223" t="s">
        <v>55</v>
      </c>
      <c r="D43" s="81" t="str">
        <f>IF(D41="","",(IF(D40*D41&lt;D39,"mniejsza",IF(D40*D41=D39,"równa","większa"))))</f>
        <v/>
      </c>
      <c r="E43" s="103"/>
      <c r="F43" s="103"/>
      <c r="G43" s="149"/>
      <c r="H43" s="149"/>
      <c r="I43" s="116"/>
      <c r="J43" s="65"/>
      <c r="K43" s="65"/>
      <c r="L43" s="65"/>
      <c r="M43" s="65"/>
      <c r="N43" s="65"/>
      <c r="O43" s="65"/>
    </row>
    <row r="44" spans="1:20" ht="34.15" customHeight="1">
      <c r="A44" s="206"/>
      <c r="B44" s="220"/>
      <c r="C44" s="224" t="s">
        <v>56</v>
      </c>
      <c r="D44" s="236" t="str">
        <f>IF(D41="","",(D40*D41))</f>
        <v/>
      </c>
      <c r="E44" s="104"/>
      <c r="F44" s="105"/>
      <c r="G44" s="151"/>
      <c r="H44" s="151"/>
      <c r="I44" s="118"/>
      <c r="J44" s="68"/>
      <c r="K44" s="68"/>
      <c r="L44" s="65"/>
      <c r="M44" s="68"/>
      <c r="N44" s="68"/>
      <c r="O44" s="65"/>
    </row>
    <row r="45" spans="1:20" ht="34.15" customHeight="1">
      <c r="A45" s="206"/>
      <c r="B45" s="220"/>
      <c r="C45" s="224" t="s">
        <v>57</v>
      </c>
      <c r="D45" s="83" t="str">
        <f>IF(D41="","",(D42/D44))</f>
        <v/>
      </c>
      <c r="E45" s="107"/>
      <c r="F45" s="108"/>
      <c r="G45" s="150"/>
      <c r="H45" s="150"/>
      <c r="I45" s="118"/>
      <c r="J45" s="205"/>
      <c r="K45" s="205"/>
      <c r="L45" s="65"/>
      <c r="M45" s="205"/>
      <c r="N45" s="205"/>
      <c r="O45" s="65"/>
      <c r="P45" s="119"/>
      <c r="Q45" s="119"/>
      <c r="R45" s="119"/>
      <c r="S45" s="119"/>
      <c r="T45" s="119"/>
    </row>
    <row r="46" spans="1:20" s="120" customFormat="1" ht="34.15" customHeight="1">
      <c r="A46" s="221"/>
      <c r="B46" s="222"/>
      <c r="C46" s="84" t="s">
        <v>88</v>
      </c>
      <c r="D46" s="85" t="str">
        <f>IF(D41="","",(IF(OR(D45&lt;=D36),D45,D36))*(IF(OR(D44&lt;=D39),D44,D39)))</f>
        <v/>
      </c>
      <c r="E46" s="109"/>
      <c r="F46" s="77"/>
      <c r="G46" s="229" t="str">
        <f>IF(G36="","",SUM(G36:G45))</f>
        <v/>
      </c>
      <c r="H46" s="49" t="str">
        <f>IF(H36="","",SUM(H36:H45))</f>
        <v/>
      </c>
      <c r="I46" s="31"/>
      <c r="J46" s="70"/>
      <c r="K46" s="70"/>
      <c r="L46" s="70"/>
      <c r="M46" s="70"/>
      <c r="N46" s="70"/>
      <c r="O46" s="70"/>
      <c r="P46" s="119"/>
      <c r="Q46" s="119"/>
      <c r="R46" s="119"/>
      <c r="S46" s="119"/>
      <c r="T46" s="119"/>
    </row>
    <row r="47" spans="1:20" ht="34.15" customHeight="1">
      <c r="A47" s="206"/>
      <c r="B47" s="206"/>
      <c r="C47" s="61" t="s">
        <v>89</v>
      </c>
      <c r="D47" s="86" t="str">
        <f>IF(D41="","",MIN(D46:D46))</f>
        <v/>
      </c>
      <c r="E47" s="110"/>
      <c r="F47" s="111"/>
      <c r="G47" s="140" t="s">
        <v>58</v>
      </c>
      <c r="H47" s="140" t="s">
        <v>59</v>
      </c>
      <c r="I47" s="31"/>
      <c r="J47" s="317"/>
      <c r="K47" s="317"/>
      <c r="L47" s="317"/>
      <c r="M47" s="317"/>
      <c r="N47" s="72"/>
      <c r="O47" s="204"/>
      <c r="P47" s="119"/>
      <c r="Q47" s="119"/>
      <c r="R47" s="119"/>
      <c r="S47" s="119"/>
      <c r="T47" s="119"/>
    </row>
    <row r="48" spans="1:20" ht="31.15" customHeight="1">
      <c r="C48" s="112" t="s">
        <v>62</v>
      </c>
      <c r="D48" s="113"/>
      <c r="J48" s="318"/>
      <c r="K48" s="318"/>
      <c r="L48" s="318"/>
      <c r="M48" s="318"/>
      <c r="N48" s="74"/>
      <c r="O48" s="204"/>
      <c r="P48" s="119"/>
      <c r="Q48" s="119"/>
      <c r="R48" s="119"/>
      <c r="S48" s="119"/>
      <c r="T48" s="119"/>
    </row>
    <row r="49" spans="1:20" ht="18.75">
      <c r="A49" s="325"/>
      <c r="B49" s="325"/>
      <c r="G49" s="159"/>
      <c r="J49" s="206"/>
      <c r="K49" s="206"/>
      <c r="L49" s="206"/>
      <c r="M49" s="206"/>
      <c r="N49" s="206"/>
      <c r="O49" s="206"/>
    </row>
    <row r="50" spans="1:20" ht="39.75" customHeight="1">
      <c r="A50" s="322"/>
      <c r="B50" s="323"/>
      <c r="C50" s="114"/>
      <c r="F50" s="90"/>
      <c r="G50" s="305" t="s">
        <v>96</v>
      </c>
      <c r="H50" s="305"/>
      <c r="J50" s="319"/>
      <c r="K50" s="319"/>
      <c r="L50" s="319"/>
      <c r="M50" s="319"/>
      <c r="N50" s="319"/>
      <c r="O50" s="319"/>
    </row>
    <row r="51" spans="1:20" ht="60.6" customHeight="1">
      <c r="A51" s="87"/>
      <c r="B51" s="5" t="s">
        <v>105</v>
      </c>
      <c r="C51" s="207" t="s">
        <v>109</v>
      </c>
      <c r="D51" s="88"/>
      <c r="F51" s="320"/>
      <c r="G51" s="243" t="s">
        <v>141</v>
      </c>
      <c r="H51" s="243" t="s">
        <v>140</v>
      </c>
      <c r="I51" s="90"/>
      <c r="J51" s="62"/>
      <c r="K51" s="62"/>
      <c r="L51" s="63"/>
      <c r="M51" s="62"/>
      <c r="N51" s="62"/>
      <c r="O51" s="63"/>
    </row>
    <row r="52" spans="1:20" s="91" customFormat="1" ht="34.15" customHeight="1">
      <c r="B52" s="241" t="s">
        <v>2</v>
      </c>
      <c r="C52" s="92" t="s">
        <v>76</v>
      </c>
      <c r="D52" s="93">
        <f>D5</f>
        <v>300</v>
      </c>
      <c r="E52" s="94"/>
      <c r="F52" s="320"/>
      <c r="G52" s="149"/>
      <c r="H52" s="149"/>
      <c r="I52" s="116"/>
      <c r="J52" s="65"/>
      <c r="K52" s="65"/>
      <c r="L52" s="65"/>
      <c r="M52" s="65"/>
      <c r="N52" s="65"/>
      <c r="O52" s="65"/>
    </row>
    <row r="53" spans="1:20" s="91" customFormat="1" ht="34.15" customHeight="1">
      <c r="B53" s="321" t="s">
        <v>1</v>
      </c>
      <c r="C53" s="92" t="s">
        <v>77</v>
      </c>
      <c r="D53" s="78" t="s">
        <v>6</v>
      </c>
      <c r="E53" s="96"/>
      <c r="G53" s="150"/>
      <c r="H53" s="150"/>
      <c r="I53" s="117"/>
      <c r="J53" s="205"/>
      <c r="K53" s="205"/>
      <c r="L53" s="65"/>
      <c r="M53" s="205"/>
      <c r="N53" s="205"/>
      <c r="O53" s="65"/>
    </row>
    <row r="54" spans="1:20" s="91" customFormat="1" ht="34.15" customHeight="1">
      <c r="B54" s="321"/>
      <c r="C54" s="92" t="s">
        <v>78</v>
      </c>
      <c r="D54" s="78" t="s">
        <v>6</v>
      </c>
      <c r="E54" s="96"/>
      <c r="G54" s="150"/>
      <c r="H54" s="150"/>
      <c r="I54" s="117"/>
      <c r="J54" s="205"/>
      <c r="K54" s="205"/>
      <c r="L54" s="65"/>
      <c r="M54" s="205"/>
      <c r="N54" s="205"/>
      <c r="O54" s="65"/>
    </row>
    <row r="55" spans="1:20" ht="34.15" customHeight="1">
      <c r="B55" s="218"/>
      <c r="C55" s="98" t="s">
        <v>0</v>
      </c>
      <c r="D55" s="232" t="str">
        <f>IF(D41="","",MAX((D39-D44),0))</f>
        <v/>
      </c>
      <c r="E55" s="99"/>
      <c r="F55" s="91"/>
      <c r="G55" s="150"/>
      <c r="H55" s="150"/>
      <c r="I55" s="117"/>
      <c r="J55" s="205"/>
      <c r="K55" s="205"/>
      <c r="L55" s="65"/>
      <c r="M55" s="205"/>
      <c r="N55" s="205"/>
      <c r="O55" s="65"/>
    </row>
    <row r="56" spans="1:20" ht="34.15" customHeight="1">
      <c r="B56" s="316" t="s">
        <v>83</v>
      </c>
      <c r="C56" s="92" t="s">
        <v>79</v>
      </c>
      <c r="D56" s="78" t="str">
        <f>IF(H52="","",H62)</f>
        <v/>
      </c>
      <c r="E56" s="96"/>
      <c r="F56" s="91"/>
      <c r="G56" s="150"/>
      <c r="H56" s="150"/>
      <c r="I56" s="117"/>
      <c r="J56" s="205"/>
      <c r="K56" s="205"/>
      <c r="L56" s="65"/>
      <c r="M56" s="205"/>
      <c r="N56" s="205"/>
      <c r="O56" s="65"/>
    </row>
    <row r="57" spans="1:20" ht="34.15" customHeight="1">
      <c r="B57" s="316"/>
      <c r="C57" s="92" t="s">
        <v>123</v>
      </c>
      <c r="D57" s="148"/>
      <c r="E57" s="100"/>
      <c r="G57" s="150"/>
      <c r="H57" s="150"/>
      <c r="I57" s="117"/>
      <c r="J57" s="205"/>
      <c r="K57" s="205"/>
      <c r="L57" s="65"/>
      <c r="M57" s="205"/>
      <c r="N57" s="205"/>
      <c r="O57" s="65"/>
    </row>
    <row r="58" spans="1:20" ht="34.15" customHeight="1">
      <c r="B58" s="316"/>
      <c r="C58" s="101" t="s">
        <v>81</v>
      </c>
      <c r="D58" s="80" t="str">
        <f>IF(G52="","",G62)</f>
        <v/>
      </c>
      <c r="E58" s="102"/>
      <c r="G58" s="150"/>
      <c r="H58" s="150"/>
      <c r="I58" s="117"/>
      <c r="J58" s="205"/>
      <c r="K58" s="205"/>
      <c r="L58" s="65"/>
      <c r="M58" s="205"/>
      <c r="N58" s="205"/>
      <c r="O58" s="65"/>
    </row>
    <row r="59" spans="1:20" ht="34.15" customHeight="1">
      <c r="A59" s="219"/>
      <c r="B59" s="219"/>
      <c r="C59" s="223" t="s">
        <v>55</v>
      </c>
      <c r="D59" s="81" t="str">
        <f>IF(D57="","",(IF(D56*D57&lt;D55,"mniejsza",IF(D56*D57=D55,"równa","większa"))))</f>
        <v/>
      </c>
      <c r="E59" s="103"/>
      <c r="F59" s="103"/>
      <c r="G59" s="149"/>
      <c r="H59" s="149"/>
      <c r="I59" s="116"/>
      <c r="J59" s="65"/>
      <c r="K59" s="65"/>
      <c r="L59" s="65"/>
      <c r="M59" s="65"/>
      <c r="N59" s="65"/>
      <c r="O59" s="65"/>
    </row>
    <row r="60" spans="1:20" ht="34.15" customHeight="1">
      <c r="A60" s="206"/>
      <c r="B60" s="220"/>
      <c r="C60" s="224" t="s">
        <v>56</v>
      </c>
      <c r="D60" s="236" t="str">
        <f>IF(D57="","",(D56*D57))</f>
        <v/>
      </c>
      <c r="E60" s="104"/>
      <c r="F60" s="105"/>
      <c r="G60" s="151"/>
      <c r="H60" s="151"/>
      <c r="I60" s="118"/>
      <c r="J60" s="68"/>
      <c r="K60" s="68"/>
      <c r="L60" s="65"/>
      <c r="M60" s="68"/>
      <c r="N60" s="68"/>
      <c r="O60" s="65"/>
    </row>
    <row r="61" spans="1:20" ht="34.15" customHeight="1">
      <c r="A61" s="206"/>
      <c r="B61" s="220"/>
      <c r="C61" s="224" t="s">
        <v>57</v>
      </c>
      <c r="D61" s="83" t="str">
        <f>IF(D57="","",(D58/D60))</f>
        <v/>
      </c>
      <c r="E61" s="107"/>
      <c r="F61" s="108"/>
      <c r="G61" s="150"/>
      <c r="H61" s="150"/>
      <c r="I61" s="118"/>
      <c r="J61" s="205"/>
      <c r="K61" s="205"/>
      <c r="L61" s="65"/>
      <c r="M61" s="205"/>
      <c r="N61" s="205"/>
      <c r="O61" s="65"/>
      <c r="P61" s="119"/>
      <c r="Q61" s="119"/>
      <c r="R61" s="119"/>
      <c r="S61" s="119"/>
      <c r="T61" s="119"/>
    </row>
    <row r="62" spans="1:20" s="120" customFormat="1" ht="34.15" customHeight="1">
      <c r="A62" s="221"/>
      <c r="B62" s="222"/>
      <c r="C62" s="84" t="s">
        <v>88</v>
      </c>
      <c r="D62" s="85" t="str">
        <f>IF(D57="","",(IF(OR(D61&lt;=D52),D61,D52))*(IF(OR(D60&lt;=D55),D60,D55)))</f>
        <v/>
      </c>
      <c r="E62" s="109"/>
      <c r="F62" s="77"/>
      <c r="G62" s="229" t="str">
        <f>IF(G52="","",SUM(G52:G61))</f>
        <v/>
      </c>
      <c r="H62" s="49" t="str">
        <f>IF(H52="","",SUM(H52:H61))</f>
        <v/>
      </c>
      <c r="I62" s="31"/>
      <c r="J62" s="70"/>
      <c r="K62" s="70"/>
      <c r="L62" s="70"/>
      <c r="M62" s="70"/>
      <c r="N62" s="70"/>
      <c r="O62" s="70"/>
      <c r="P62" s="119"/>
      <c r="Q62" s="119"/>
      <c r="R62" s="119"/>
      <c r="S62" s="119"/>
      <c r="T62" s="119"/>
    </row>
    <row r="63" spans="1:20" ht="34.15" customHeight="1">
      <c r="A63" s="206"/>
      <c r="B63" s="206"/>
      <c r="C63" s="61" t="s">
        <v>89</v>
      </c>
      <c r="D63" s="86" t="str">
        <f>IF(D57="","",MIN(D62:D62))</f>
        <v/>
      </c>
      <c r="E63" s="110"/>
      <c r="F63" s="111"/>
      <c r="G63" s="140" t="s">
        <v>58</v>
      </c>
      <c r="H63" s="140" t="s">
        <v>59</v>
      </c>
      <c r="I63" s="31"/>
      <c r="J63" s="317"/>
      <c r="K63" s="317"/>
      <c r="L63" s="317"/>
      <c r="M63" s="317"/>
      <c r="N63" s="72"/>
      <c r="O63" s="204"/>
      <c r="P63" s="119"/>
      <c r="Q63" s="119"/>
      <c r="R63" s="119"/>
      <c r="S63" s="119"/>
      <c r="T63" s="119"/>
    </row>
    <row r="64" spans="1:20" ht="34.15" customHeight="1">
      <c r="A64" s="206"/>
      <c r="B64" s="206"/>
      <c r="C64" s="226"/>
      <c r="D64" s="227"/>
      <c r="E64" s="110"/>
      <c r="F64" s="111"/>
      <c r="G64" s="140"/>
      <c r="H64" s="140"/>
      <c r="I64" s="31"/>
      <c r="J64" s="240"/>
      <c r="K64" s="240"/>
      <c r="L64" s="240"/>
      <c r="M64" s="240"/>
      <c r="N64" s="72"/>
      <c r="O64" s="204"/>
      <c r="P64" s="119"/>
      <c r="Q64" s="119"/>
      <c r="R64" s="119"/>
      <c r="S64" s="119"/>
      <c r="T64" s="119"/>
    </row>
    <row r="65" spans="1:20" ht="15.6" customHeight="1">
      <c r="A65" s="206"/>
      <c r="B65" s="206"/>
      <c r="C65" s="226"/>
      <c r="D65" s="227"/>
      <c r="E65" s="110"/>
      <c r="F65" s="111"/>
      <c r="G65" s="140"/>
      <c r="H65" s="140"/>
      <c r="I65" s="31"/>
      <c r="J65" s="240"/>
      <c r="K65" s="240"/>
      <c r="L65" s="240"/>
      <c r="M65" s="240"/>
      <c r="N65" s="72"/>
      <c r="O65" s="204"/>
      <c r="P65" s="119"/>
      <c r="Q65" s="119"/>
      <c r="R65" s="119"/>
      <c r="S65" s="119"/>
      <c r="T65" s="119"/>
    </row>
    <row r="66" spans="1:20" ht="39.75" customHeight="1">
      <c r="A66" s="326" t="s">
        <v>158</v>
      </c>
      <c r="B66" s="327"/>
      <c r="C66" s="114"/>
      <c r="F66" s="90"/>
      <c r="G66" s="305" t="s">
        <v>96</v>
      </c>
      <c r="H66" s="305"/>
      <c r="J66" s="319"/>
      <c r="K66" s="319"/>
      <c r="L66" s="319"/>
      <c r="M66" s="319"/>
      <c r="N66" s="319"/>
      <c r="O66" s="319"/>
    </row>
    <row r="67" spans="1:20" ht="60.6" customHeight="1">
      <c r="A67" s="87"/>
      <c r="B67" s="5" t="s">
        <v>105</v>
      </c>
      <c r="C67" s="207" t="s">
        <v>110</v>
      </c>
      <c r="D67" s="88"/>
      <c r="F67" s="320"/>
      <c r="G67" s="243" t="s">
        <v>141</v>
      </c>
      <c r="H67" s="243" t="s">
        <v>140</v>
      </c>
      <c r="I67" s="90"/>
      <c r="J67" s="62"/>
      <c r="K67" s="62"/>
      <c r="L67" s="63"/>
      <c r="M67" s="62"/>
      <c r="N67" s="62"/>
      <c r="O67" s="63"/>
    </row>
    <row r="68" spans="1:20" s="91" customFormat="1" ht="34.15" customHeight="1">
      <c r="B68" s="241" t="s">
        <v>2</v>
      </c>
      <c r="C68" s="92" t="s">
        <v>76</v>
      </c>
      <c r="D68" s="93">
        <f>D5</f>
        <v>300</v>
      </c>
      <c r="E68" s="94"/>
      <c r="F68" s="320"/>
      <c r="G68" s="149"/>
      <c r="H68" s="149"/>
      <c r="I68" s="116"/>
      <c r="J68" s="65"/>
      <c r="K68" s="65"/>
      <c r="L68" s="65"/>
      <c r="M68" s="65"/>
      <c r="N68" s="65"/>
      <c r="O68" s="65"/>
    </row>
    <row r="69" spans="1:20" s="91" customFormat="1" ht="34.15" customHeight="1">
      <c r="B69" s="321" t="s">
        <v>1</v>
      </c>
      <c r="C69" s="92" t="s">
        <v>77</v>
      </c>
      <c r="D69" s="78" t="s">
        <v>6</v>
      </c>
      <c r="E69" s="96"/>
      <c r="G69" s="150"/>
      <c r="H69" s="150"/>
      <c r="I69" s="117"/>
      <c r="J69" s="205"/>
      <c r="K69" s="205"/>
      <c r="L69" s="65"/>
      <c r="M69" s="205"/>
      <c r="N69" s="205"/>
      <c r="O69" s="65"/>
    </row>
    <row r="70" spans="1:20" s="91" customFormat="1" ht="34.15" customHeight="1">
      <c r="B70" s="321"/>
      <c r="C70" s="92" t="s">
        <v>78</v>
      </c>
      <c r="D70" s="78" t="s">
        <v>6</v>
      </c>
      <c r="E70" s="96"/>
      <c r="G70" s="150"/>
      <c r="H70" s="150"/>
      <c r="I70" s="117"/>
      <c r="J70" s="205"/>
      <c r="K70" s="205"/>
      <c r="L70" s="65"/>
      <c r="M70" s="205"/>
      <c r="N70" s="205"/>
      <c r="O70" s="65"/>
    </row>
    <row r="71" spans="1:20" ht="34.15" customHeight="1">
      <c r="B71" s="218"/>
      <c r="C71" s="98" t="s">
        <v>0</v>
      </c>
      <c r="D71" s="232" t="str">
        <f>IF(D57="","",MAX((D55-D60),0))</f>
        <v/>
      </c>
      <c r="E71" s="99"/>
      <c r="F71" s="91"/>
      <c r="G71" s="150"/>
      <c r="H71" s="150"/>
      <c r="I71" s="117"/>
      <c r="J71" s="205"/>
      <c r="K71" s="205"/>
      <c r="L71" s="65"/>
      <c r="M71" s="205"/>
      <c r="N71" s="205"/>
      <c r="O71" s="65"/>
    </row>
    <row r="72" spans="1:20" ht="34.15" customHeight="1">
      <c r="B72" s="316" t="s">
        <v>84</v>
      </c>
      <c r="C72" s="92" t="s">
        <v>79</v>
      </c>
      <c r="D72" s="78" t="str">
        <f>IF(H68="","",H78)</f>
        <v/>
      </c>
      <c r="E72" s="96"/>
      <c r="F72" s="91"/>
      <c r="G72" s="150"/>
      <c r="H72" s="150"/>
      <c r="I72" s="117"/>
      <c r="J72" s="205"/>
      <c r="K72" s="205"/>
      <c r="L72" s="65"/>
      <c r="M72" s="205"/>
      <c r="N72" s="205"/>
      <c r="O72" s="65"/>
    </row>
    <row r="73" spans="1:20" ht="34.15" customHeight="1">
      <c r="B73" s="316"/>
      <c r="C73" s="92" t="s">
        <v>121</v>
      </c>
      <c r="D73" s="148"/>
      <c r="E73" s="100"/>
      <c r="G73" s="150"/>
      <c r="H73" s="150"/>
      <c r="I73" s="117"/>
      <c r="J73" s="205"/>
      <c r="K73" s="205"/>
      <c r="L73" s="65"/>
      <c r="M73" s="205"/>
      <c r="N73" s="205"/>
      <c r="O73" s="65"/>
    </row>
    <row r="74" spans="1:20" ht="34.15" customHeight="1">
      <c r="B74" s="316"/>
      <c r="C74" s="101" t="s">
        <v>81</v>
      </c>
      <c r="D74" s="80" t="str">
        <f>IF(G68="","",G78)</f>
        <v/>
      </c>
      <c r="E74" s="102"/>
      <c r="G74" s="150"/>
      <c r="H74" s="150"/>
      <c r="I74" s="117"/>
      <c r="J74" s="205"/>
      <c r="K74" s="205"/>
      <c r="L74" s="65"/>
      <c r="M74" s="205"/>
      <c r="N74" s="205"/>
      <c r="O74" s="65"/>
    </row>
    <row r="75" spans="1:20" ht="34.15" customHeight="1">
      <c r="A75" s="219"/>
      <c r="B75" s="219"/>
      <c r="C75" s="223" t="s">
        <v>55</v>
      </c>
      <c r="D75" s="81" t="str">
        <f>IF(D73="","",(IF(D72*D73&lt;D71,"mniejsza",IF(D72*D73=D71,"równa","większa"))))</f>
        <v/>
      </c>
      <c r="E75" s="103"/>
      <c r="F75" s="103"/>
      <c r="G75" s="149"/>
      <c r="H75" s="149"/>
      <c r="I75" s="116"/>
      <c r="J75" s="65"/>
      <c r="K75" s="65"/>
      <c r="L75" s="65"/>
      <c r="M75" s="65"/>
      <c r="N75" s="65"/>
      <c r="O75" s="65"/>
    </row>
    <row r="76" spans="1:20" ht="34.15" customHeight="1">
      <c r="A76" s="206"/>
      <c r="B76" s="220"/>
      <c r="C76" s="224" t="s">
        <v>56</v>
      </c>
      <c r="D76" s="236" t="str">
        <f>IF(D73="","",(D72*D73))</f>
        <v/>
      </c>
      <c r="E76" s="104"/>
      <c r="F76" s="105"/>
      <c r="G76" s="151"/>
      <c r="H76" s="151"/>
      <c r="I76" s="118"/>
      <c r="J76" s="68"/>
      <c r="K76" s="68"/>
      <c r="L76" s="65"/>
      <c r="M76" s="68"/>
      <c r="N76" s="68"/>
      <c r="O76" s="65"/>
    </row>
    <row r="77" spans="1:20" ht="34.15" customHeight="1">
      <c r="A77" s="206"/>
      <c r="B77" s="220"/>
      <c r="C77" s="224" t="s">
        <v>57</v>
      </c>
      <c r="D77" s="83" t="str">
        <f>IF(D73="","",(D74/D76))</f>
        <v/>
      </c>
      <c r="E77" s="107"/>
      <c r="F77" s="108"/>
      <c r="G77" s="150"/>
      <c r="H77" s="150"/>
      <c r="I77" s="118"/>
      <c r="J77" s="205"/>
      <c r="K77" s="205"/>
      <c r="L77" s="65"/>
      <c r="M77" s="205"/>
      <c r="N77" s="205"/>
      <c r="O77" s="65"/>
      <c r="P77" s="119"/>
      <c r="Q77" s="119"/>
      <c r="R77" s="119"/>
      <c r="S77" s="119"/>
      <c r="T77" s="119"/>
    </row>
    <row r="78" spans="1:20" s="120" customFormat="1" ht="34.15" customHeight="1">
      <c r="A78" s="221"/>
      <c r="B78" s="222"/>
      <c r="C78" s="84" t="s">
        <v>88</v>
      </c>
      <c r="D78" s="85" t="str">
        <f>IF(D73="","",(IF(OR(D77&lt;=D68),D77,D68))*(IF(OR(D76&lt;=D71),D76,D71)))</f>
        <v/>
      </c>
      <c r="E78" s="109" t="e">
        <f>IF(D69="","",(IF(OR(D76&gt;=D71),D71,D76)*(D76*IF(OR(D115&gt;=$D$5),$D$5,D115))/D76))</f>
        <v>#VALUE!</v>
      </c>
      <c r="F78" s="77"/>
      <c r="G78" s="229" t="str">
        <f>IF(G68="","",SUM(G68:G77))</f>
        <v/>
      </c>
      <c r="H78" s="49" t="str">
        <f>IF(H68="","",SUM(H68:H77))</f>
        <v/>
      </c>
      <c r="I78" s="31"/>
      <c r="J78" s="70"/>
      <c r="K78" s="70"/>
      <c r="L78" s="70"/>
      <c r="M78" s="70"/>
      <c r="N78" s="70"/>
      <c r="O78" s="70"/>
      <c r="P78" s="119"/>
      <c r="Q78" s="119"/>
      <c r="R78" s="119"/>
      <c r="S78" s="119"/>
      <c r="T78" s="119"/>
    </row>
    <row r="79" spans="1:20" ht="34.15" customHeight="1">
      <c r="A79" s="206"/>
      <c r="B79" s="206"/>
      <c r="C79" s="61" t="s">
        <v>89</v>
      </c>
      <c r="D79" s="86" t="str">
        <f>IF(D73="","",MIN(D78:D78))</f>
        <v/>
      </c>
      <c r="E79" s="110"/>
      <c r="F79" s="111"/>
      <c r="G79" s="140" t="s">
        <v>58</v>
      </c>
      <c r="H79" s="140" t="s">
        <v>59</v>
      </c>
      <c r="I79" s="31"/>
      <c r="J79" s="317"/>
      <c r="K79" s="317"/>
      <c r="L79" s="317"/>
      <c r="M79" s="317"/>
      <c r="N79" s="72"/>
      <c r="O79" s="204"/>
      <c r="P79" s="119"/>
      <c r="Q79" s="119"/>
      <c r="R79" s="119"/>
      <c r="S79" s="119"/>
      <c r="T79" s="119"/>
    </row>
    <row r="80" spans="1:20" ht="34.15" customHeight="1">
      <c r="A80" s="206"/>
      <c r="B80" s="206"/>
      <c r="C80" s="226"/>
      <c r="D80" s="227"/>
      <c r="E80" s="110"/>
      <c r="F80" s="111"/>
      <c r="G80" s="140"/>
      <c r="H80" s="140"/>
      <c r="I80" s="31"/>
      <c r="J80" s="240"/>
      <c r="K80" s="240"/>
      <c r="L80" s="240"/>
      <c r="M80" s="240"/>
      <c r="N80" s="72"/>
      <c r="O80" s="204"/>
      <c r="P80" s="119"/>
      <c r="Q80" s="119"/>
      <c r="R80" s="119"/>
      <c r="S80" s="119"/>
      <c r="T80" s="119"/>
    </row>
    <row r="81" spans="1:20" ht="24" customHeight="1">
      <c r="A81" s="206"/>
      <c r="B81" s="206"/>
      <c r="C81" s="226"/>
      <c r="D81" s="227"/>
      <c r="E81" s="110"/>
      <c r="F81" s="111"/>
      <c r="G81" s="140"/>
      <c r="H81" s="140"/>
      <c r="I81" s="31"/>
      <c r="J81" s="240"/>
      <c r="K81" s="240"/>
      <c r="L81" s="240"/>
      <c r="M81" s="240"/>
      <c r="N81" s="72"/>
      <c r="O81" s="204"/>
      <c r="P81" s="119"/>
      <c r="Q81" s="119"/>
      <c r="R81" s="119"/>
      <c r="S81" s="119"/>
      <c r="T81" s="119"/>
    </row>
    <row r="82" spans="1:20" ht="39.75" customHeight="1">
      <c r="A82" s="326"/>
      <c r="B82" s="327"/>
      <c r="C82" s="114"/>
      <c r="F82" s="90"/>
      <c r="G82" s="305" t="s">
        <v>96</v>
      </c>
      <c r="H82" s="305"/>
      <c r="J82" s="319"/>
      <c r="K82" s="319"/>
      <c r="L82" s="319"/>
      <c r="M82" s="319"/>
      <c r="N82" s="319"/>
      <c r="O82" s="319"/>
    </row>
    <row r="83" spans="1:20" ht="60.6" customHeight="1">
      <c r="A83" s="87"/>
      <c r="B83" s="5" t="s">
        <v>105</v>
      </c>
      <c r="C83" s="207" t="s">
        <v>164</v>
      </c>
      <c r="D83" s="88"/>
      <c r="F83" s="320"/>
      <c r="G83" s="243" t="s">
        <v>141</v>
      </c>
      <c r="H83" s="243" t="s">
        <v>140</v>
      </c>
      <c r="I83" s="90"/>
      <c r="J83" s="62"/>
      <c r="K83" s="62"/>
      <c r="L83" s="63"/>
      <c r="M83" s="62"/>
      <c r="N83" s="62"/>
      <c r="O83" s="63"/>
    </row>
    <row r="84" spans="1:20" s="91" customFormat="1" ht="34.15" customHeight="1">
      <c r="B84" s="241" t="s">
        <v>2</v>
      </c>
      <c r="C84" s="92" t="s">
        <v>76</v>
      </c>
      <c r="D84" s="93">
        <f>D5</f>
        <v>300</v>
      </c>
      <c r="E84" s="94"/>
      <c r="F84" s="320"/>
      <c r="G84" s="149"/>
      <c r="H84" s="149"/>
      <c r="I84" s="116"/>
      <c r="J84" s="65"/>
      <c r="K84" s="65"/>
      <c r="L84" s="65"/>
      <c r="M84" s="65"/>
      <c r="N84" s="65"/>
      <c r="O84" s="65"/>
    </row>
    <row r="85" spans="1:20" s="91" customFormat="1" ht="34.15" customHeight="1">
      <c r="B85" s="321" t="s">
        <v>1</v>
      </c>
      <c r="C85" s="92" t="s">
        <v>77</v>
      </c>
      <c r="D85" s="78" t="s">
        <v>6</v>
      </c>
      <c r="E85" s="96"/>
      <c r="G85" s="150"/>
      <c r="H85" s="150"/>
      <c r="I85" s="117"/>
      <c r="J85" s="205"/>
      <c r="K85" s="205"/>
      <c r="L85" s="65"/>
      <c r="M85" s="205"/>
      <c r="N85" s="205"/>
      <c r="O85" s="65"/>
    </row>
    <row r="86" spans="1:20" s="91" customFormat="1" ht="34.15" customHeight="1">
      <c r="B86" s="321"/>
      <c r="C86" s="92" t="s">
        <v>78</v>
      </c>
      <c r="D86" s="78" t="s">
        <v>6</v>
      </c>
      <c r="E86" s="96"/>
      <c r="G86" s="150"/>
      <c r="H86" s="150"/>
      <c r="I86" s="117"/>
      <c r="J86" s="205"/>
      <c r="K86" s="205"/>
      <c r="L86" s="65"/>
      <c r="M86" s="205"/>
      <c r="N86" s="205"/>
      <c r="O86" s="65"/>
    </row>
    <row r="87" spans="1:20" ht="34.15" customHeight="1">
      <c r="B87" s="218"/>
      <c r="C87" s="98" t="s">
        <v>0</v>
      </c>
      <c r="D87" s="232" t="str">
        <f>IF(D73="","",MAX((D71-D76),0))</f>
        <v/>
      </c>
      <c r="E87" s="99"/>
      <c r="F87" s="91"/>
      <c r="G87" s="150"/>
      <c r="H87" s="150"/>
      <c r="I87" s="117"/>
      <c r="J87" s="205"/>
      <c r="K87" s="205"/>
      <c r="L87" s="65"/>
      <c r="M87" s="205"/>
      <c r="N87" s="205"/>
      <c r="O87" s="65"/>
    </row>
    <row r="88" spans="1:20" ht="34.15" customHeight="1">
      <c r="B88" s="316" t="s">
        <v>165</v>
      </c>
      <c r="C88" s="92" t="s">
        <v>79</v>
      </c>
      <c r="D88" s="78" t="str">
        <f>IF(H84="","",H94)</f>
        <v/>
      </c>
      <c r="E88" s="96"/>
      <c r="F88" s="91"/>
      <c r="G88" s="150"/>
      <c r="H88" s="150"/>
      <c r="I88" s="117"/>
      <c r="J88" s="205"/>
      <c r="K88" s="205"/>
      <c r="L88" s="65"/>
      <c r="M88" s="205"/>
      <c r="N88" s="205"/>
      <c r="O88" s="65"/>
    </row>
    <row r="89" spans="1:20" ht="34.15" customHeight="1">
      <c r="B89" s="316"/>
      <c r="C89" s="92" t="s">
        <v>121</v>
      </c>
      <c r="D89" s="148"/>
      <c r="E89" s="100"/>
      <c r="G89" s="150"/>
      <c r="H89" s="150"/>
      <c r="I89" s="117"/>
      <c r="J89" s="205"/>
      <c r="K89" s="205"/>
      <c r="L89" s="65"/>
      <c r="M89" s="205"/>
      <c r="N89" s="205"/>
      <c r="O89" s="65"/>
    </row>
    <row r="90" spans="1:20" ht="34.15" customHeight="1">
      <c r="B90" s="316"/>
      <c r="C90" s="101" t="s">
        <v>81</v>
      </c>
      <c r="D90" s="80" t="str">
        <f>IF(G84="","",G94)</f>
        <v/>
      </c>
      <c r="E90" s="102"/>
      <c r="G90" s="150"/>
      <c r="H90" s="150"/>
      <c r="I90" s="117"/>
      <c r="J90" s="205"/>
      <c r="K90" s="205"/>
      <c r="L90" s="65"/>
      <c r="M90" s="205"/>
      <c r="N90" s="205"/>
      <c r="O90" s="65"/>
    </row>
    <row r="91" spans="1:20" ht="34.15" customHeight="1">
      <c r="A91" s="219"/>
      <c r="B91" s="219"/>
      <c r="C91" s="223" t="s">
        <v>55</v>
      </c>
      <c r="D91" s="81" t="str">
        <f>IF(D89="","",(IF(D88*D89&lt;D87,"mniejsza",IF(D88*D89=D87,"równa","większa"))))</f>
        <v/>
      </c>
      <c r="E91" s="103"/>
      <c r="F91" s="103"/>
      <c r="G91" s="149"/>
      <c r="H91" s="149"/>
      <c r="I91" s="116"/>
      <c r="J91" s="65"/>
      <c r="K91" s="65"/>
      <c r="L91" s="65"/>
      <c r="M91" s="65"/>
      <c r="N91" s="65"/>
      <c r="O91" s="65"/>
    </row>
    <row r="92" spans="1:20" ht="34.15" customHeight="1">
      <c r="A92" s="206"/>
      <c r="B92" s="220"/>
      <c r="C92" s="224" t="s">
        <v>56</v>
      </c>
      <c r="D92" s="236" t="str">
        <f>IF(D89="","",(D88*D89))</f>
        <v/>
      </c>
      <c r="E92" s="104"/>
      <c r="F92" s="105"/>
      <c r="G92" s="151"/>
      <c r="H92" s="151"/>
      <c r="I92" s="118"/>
      <c r="J92" s="68"/>
      <c r="K92" s="68"/>
      <c r="L92" s="65"/>
      <c r="M92" s="68"/>
      <c r="N92" s="68"/>
      <c r="O92" s="65"/>
    </row>
    <row r="93" spans="1:20" ht="34.15" customHeight="1">
      <c r="A93" s="206"/>
      <c r="B93" s="220"/>
      <c r="C93" s="224" t="s">
        <v>57</v>
      </c>
      <c r="D93" s="83" t="str">
        <f>IF(D89="","",(D90/D92))</f>
        <v/>
      </c>
      <c r="E93" s="107"/>
      <c r="F93" s="108"/>
      <c r="G93" s="150"/>
      <c r="H93" s="150"/>
      <c r="I93" s="118"/>
      <c r="J93" s="205"/>
      <c r="K93" s="205"/>
      <c r="L93" s="65"/>
      <c r="M93" s="205"/>
      <c r="N93" s="205"/>
      <c r="O93" s="65"/>
      <c r="P93" s="119"/>
      <c r="Q93" s="119"/>
      <c r="R93" s="119"/>
      <c r="S93" s="119"/>
      <c r="T93" s="119"/>
    </row>
    <row r="94" spans="1:20" s="120" customFormat="1" ht="34.15" customHeight="1">
      <c r="A94" s="221"/>
      <c r="B94" s="222"/>
      <c r="C94" s="84" t="s">
        <v>88</v>
      </c>
      <c r="D94" s="85" t="str">
        <f>IF(D89="","",(IF(OR(D93&lt;=D84),D93,D84))*(IF(OR(D92&lt;=D87),D92,D87)))</f>
        <v/>
      </c>
      <c r="E94" s="109"/>
      <c r="F94" s="77"/>
      <c r="G94" s="229" t="str">
        <f>IF(G84="","",SUM(G84:G93))</f>
        <v/>
      </c>
      <c r="H94" s="49" t="str">
        <f>IF(H84="","",SUM(H84:H93))</f>
        <v/>
      </c>
      <c r="I94" s="31"/>
      <c r="J94" s="70"/>
      <c r="K94" s="70"/>
      <c r="L94" s="70"/>
      <c r="M94" s="70"/>
      <c r="N94" s="70"/>
      <c r="O94" s="70"/>
      <c r="P94" s="119"/>
      <c r="Q94" s="119"/>
      <c r="R94" s="119"/>
      <c r="S94" s="119"/>
      <c r="T94" s="119"/>
    </row>
    <row r="95" spans="1:20" ht="34.15" customHeight="1">
      <c r="A95" s="206"/>
      <c r="B95" s="206"/>
      <c r="C95" s="61" t="s">
        <v>89</v>
      </c>
      <c r="D95" s="86" t="str">
        <f>IF(D89="","",MIN(D94:D94))</f>
        <v/>
      </c>
      <c r="E95" s="110"/>
      <c r="F95" s="111"/>
      <c r="G95" s="140" t="s">
        <v>58</v>
      </c>
      <c r="H95" s="140" t="s">
        <v>59</v>
      </c>
      <c r="I95" s="31"/>
      <c r="J95" s="317"/>
      <c r="K95" s="317"/>
      <c r="L95" s="317"/>
      <c r="M95" s="317"/>
      <c r="N95" s="72"/>
      <c r="O95" s="204"/>
      <c r="P95" s="119"/>
      <c r="Q95" s="119"/>
      <c r="R95" s="119"/>
      <c r="S95" s="119"/>
      <c r="T95" s="119"/>
    </row>
    <row r="96" spans="1:20" ht="34.15" customHeight="1">
      <c r="A96" s="206"/>
      <c r="B96" s="206"/>
      <c r="C96" s="226"/>
      <c r="D96" s="227"/>
      <c r="E96" s="110"/>
      <c r="F96" s="111"/>
      <c r="G96" s="140"/>
      <c r="H96" s="140"/>
      <c r="I96" s="31"/>
      <c r="J96" s="240"/>
      <c r="K96" s="240"/>
      <c r="L96" s="240"/>
      <c r="M96" s="240"/>
      <c r="N96" s="72"/>
      <c r="O96" s="204"/>
      <c r="P96" s="119"/>
      <c r="Q96" s="119"/>
      <c r="R96" s="119"/>
      <c r="S96" s="119"/>
      <c r="T96" s="119"/>
    </row>
    <row r="97" spans="1:20" ht="34.15" customHeight="1">
      <c r="A97" s="206"/>
      <c r="B97" s="206"/>
      <c r="C97" s="226"/>
      <c r="D97" s="227"/>
      <c r="E97" s="110"/>
      <c r="F97" s="111"/>
      <c r="G97" s="140"/>
      <c r="H97" s="140"/>
      <c r="I97" s="31"/>
      <c r="J97" s="240"/>
      <c r="K97" s="240"/>
      <c r="L97" s="240"/>
      <c r="M97" s="240"/>
      <c r="N97" s="72"/>
      <c r="O97" s="204"/>
      <c r="P97" s="119"/>
      <c r="Q97" s="119"/>
      <c r="R97" s="119"/>
      <c r="S97" s="119"/>
      <c r="T97" s="119"/>
    </row>
    <row r="98" spans="1:20" ht="18.75">
      <c r="A98" s="121"/>
      <c r="B98" s="314" t="s">
        <v>15</v>
      </c>
      <c r="C98" s="314"/>
      <c r="D98" s="314"/>
      <c r="E98" s="314"/>
      <c r="F98" s="314"/>
      <c r="G98" s="314"/>
      <c r="I98" s="122"/>
    </row>
    <row r="99" spans="1:20" s="90" customFormat="1" ht="79.900000000000006" customHeight="1">
      <c r="A99" s="123" t="s">
        <v>9</v>
      </c>
      <c r="B99" s="123" t="s">
        <v>7</v>
      </c>
      <c r="C99" s="225" t="s">
        <v>8</v>
      </c>
      <c r="D99" s="225" t="s">
        <v>10</v>
      </c>
      <c r="E99" s="123" t="s">
        <v>11</v>
      </c>
      <c r="F99" s="123" t="s">
        <v>12</v>
      </c>
      <c r="G99" s="123" t="s">
        <v>13</v>
      </c>
      <c r="I99" s="301" t="s">
        <v>111</v>
      </c>
      <c r="J99" s="301"/>
      <c r="K99" s="301"/>
      <c r="L99" s="193"/>
      <c r="M99" s="193"/>
      <c r="N99" s="3"/>
    </row>
    <row r="100" spans="1:20" s="160" customFormat="1" ht="11.25">
      <c r="A100" s="123"/>
      <c r="B100" s="123">
        <v>1</v>
      </c>
      <c r="C100" s="123">
        <v>2</v>
      </c>
      <c r="D100" s="123">
        <v>3</v>
      </c>
      <c r="E100" s="123">
        <v>4</v>
      </c>
      <c r="F100" s="123">
        <v>5</v>
      </c>
      <c r="G100" s="123">
        <v>6</v>
      </c>
      <c r="I100" s="39"/>
      <c r="J100" s="39"/>
      <c r="K100" s="39"/>
      <c r="L100" s="39"/>
      <c r="M100" s="7"/>
      <c r="N100" s="7"/>
    </row>
    <row r="101" spans="1:20" s="184" customFormat="1" ht="172.9" customHeight="1">
      <c r="A101" s="183">
        <v>1</v>
      </c>
      <c r="B101" s="244" t="s">
        <v>166</v>
      </c>
      <c r="C101" s="191" t="str">
        <f>D7</f>
        <v/>
      </c>
      <c r="D101" s="270" t="s">
        <v>139</v>
      </c>
      <c r="E101" s="191" t="str">
        <f>D6</f>
        <v/>
      </c>
      <c r="F101" s="192">
        <f>D5</f>
        <v>300</v>
      </c>
      <c r="G101" s="189" t="str">
        <f>IF(D17="","",SUM(D17,D32,D47,D63,D79,D95))</f>
        <v/>
      </c>
      <c r="I101" s="185" t="b">
        <f>IF(D12="",0,(IF(D12="Tak",(G101/1.08))))</f>
        <v>0</v>
      </c>
      <c r="J101" s="186"/>
      <c r="K101" s="186"/>
    </row>
  </sheetData>
  <sheetProtection password="8DE1" sheet="1" objects="1" scenarios="1" formatCells="0" formatColumns="0" formatRows="0" insertColumns="0" insertRows="0" insertHyperlinks="0" deleteColumns="0" deleteRows="0" sort="0" autoFilter="0" pivotTables="0"/>
  <protectedRanges>
    <protectedRange sqref="G84:H93" name="Rozstęp19"/>
    <protectedRange sqref="D89" name="Rozstęp18"/>
    <protectedRange sqref="D5" name="Rozstęp15"/>
    <protectedRange sqref="C3" name="Rozstęp1_3"/>
    <protectedRange sqref="D10" name="Rozstęp2"/>
    <protectedRange sqref="D12" name="Rozstęp3"/>
    <protectedRange sqref="G5:H15" name="Rozstęp4"/>
    <protectedRange sqref="J5:K15" name="Rozstęp5"/>
    <protectedRange sqref="M5:N15" name="Rozstęp6"/>
    <protectedRange sqref="D26" name="Rozstęp7"/>
    <protectedRange sqref="G21:H30" name="Rozstęp8"/>
    <protectedRange sqref="D41" name="Rozstęp9"/>
    <protectedRange sqref="G36:H45" name="Rozstęp10"/>
    <protectedRange sqref="D57" name="Rozstęp11"/>
    <protectedRange sqref="G52:H61" name="Rozstęp12"/>
    <protectedRange sqref="D73 D89" name="Rozstęp13"/>
    <protectedRange sqref="G68:H77 G84:H93" name="Rozstęp14"/>
    <protectedRange sqref="D89" name="Rozstęp16"/>
    <protectedRange sqref="G84:H93" name="Rozstęp17"/>
  </protectedRanges>
  <mergeCells count="51">
    <mergeCell ref="A1:B1"/>
    <mergeCell ref="A2:F2"/>
    <mergeCell ref="G2:N2"/>
    <mergeCell ref="A3:B3"/>
    <mergeCell ref="F3:F5"/>
    <mergeCell ref="G3:H3"/>
    <mergeCell ref="J3:O3"/>
    <mergeCell ref="A34:B34"/>
    <mergeCell ref="G34:H34"/>
    <mergeCell ref="J34:O34"/>
    <mergeCell ref="B6:B7"/>
    <mergeCell ref="B9:B11"/>
    <mergeCell ref="J17:M17"/>
    <mergeCell ref="J18:M18"/>
    <mergeCell ref="A19:B19"/>
    <mergeCell ref="G19:H19"/>
    <mergeCell ref="J19:O19"/>
    <mergeCell ref="F20:F21"/>
    <mergeCell ref="B22:B23"/>
    <mergeCell ref="B25:B27"/>
    <mergeCell ref="J32:M32"/>
    <mergeCell ref="J33:M33"/>
    <mergeCell ref="B56:B58"/>
    <mergeCell ref="F35:F36"/>
    <mergeCell ref="B37:B38"/>
    <mergeCell ref="B40:B42"/>
    <mergeCell ref="J47:M47"/>
    <mergeCell ref="J48:M48"/>
    <mergeCell ref="A49:B49"/>
    <mergeCell ref="A50:B50"/>
    <mergeCell ref="G50:H50"/>
    <mergeCell ref="J50:O50"/>
    <mergeCell ref="F51:F52"/>
    <mergeCell ref="B53:B54"/>
    <mergeCell ref="F83:F84"/>
    <mergeCell ref="J63:M63"/>
    <mergeCell ref="A66:B66"/>
    <mergeCell ref="G66:H66"/>
    <mergeCell ref="J66:O66"/>
    <mergeCell ref="F67:F68"/>
    <mergeCell ref="B69:B70"/>
    <mergeCell ref="B72:B74"/>
    <mergeCell ref="J79:M79"/>
    <mergeCell ref="A82:B82"/>
    <mergeCell ref="G82:H82"/>
    <mergeCell ref="J82:O82"/>
    <mergeCell ref="B85:B86"/>
    <mergeCell ref="B88:B90"/>
    <mergeCell ref="J95:M95"/>
    <mergeCell ref="B98:G98"/>
    <mergeCell ref="I99:K99"/>
  </mergeCells>
  <conditionalFormatting sqref="I101">
    <cfRule type="expression" dxfId="39" priority="1">
      <formula>$D$12="Nie"</formula>
    </cfRule>
    <cfRule type="expression" dxfId="38" priority="3">
      <formula>$D$12="Tak"</formula>
    </cfRule>
  </conditionalFormatting>
  <conditionalFormatting sqref="G101">
    <cfRule type="expression" dxfId="37" priority="2">
      <formula>$D$12="Tak"</formula>
    </cfRule>
  </conditionalFormatting>
  <dataValidations count="2">
    <dataValidation type="list" allowBlank="1" showInputMessage="1" showErrorMessage="1" sqref="D12">
      <formula1>"Tak,Nie"</formula1>
    </dataValidation>
    <dataValidation type="list" allowBlank="1" showInputMessage="1" showErrorMessage="1" sqref="D5">
      <formula1>"300,200,100"</formula1>
    </dataValidation>
  </dataValidations>
  <pageMargins left="0.7" right="0.7" top="0.75" bottom="0.75" header="0.3" footer="0.3"/>
  <pageSetup paperSize="9" scale="33" orientation="landscape" r:id="rId1"/>
  <rowBreaks count="2" manualBreakCount="2">
    <brk id="33" max="14" man="1"/>
    <brk id="65" max="14" man="1"/>
  </rowBreaks>
  <ignoredErrors>
    <ignoredError sqref="O5:O16 L8:L16 M16" emptyCellReferenc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T117"/>
  <sheetViews>
    <sheetView view="pageBreakPreview" zoomScale="68" zoomScaleNormal="66" zoomScaleSheetLayoutView="68" workbookViewId="0">
      <selection activeCell="F3" sqref="F3:F5"/>
    </sheetView>
  </sheetViews>
  <sheetFormatPr defaultColWidth="8.85546875" defaultRowHeight="15"/>
  <cols>
    <col min="1" max="1" width="5.85546875" style="77" customWidth="1"/>
    <col min="2" max="2" width="19.42578125" style="77" customWidth="1"/>
    <col min="3" max="3" width="65.7109375" style="77" customWidth="1"/>
    <col min="4" max="4" width="20.42578125" style="77" customWidth="1"/>
    <col min="5" max="5" width="18.140625" style="77" customWidth="1"/>
    <col min="6" max="6" width="16.42578125" style="77" customWidth="1"/>
    <col min="7" max="7" width="22.85546875" style="77" customWidth="1"/>
    <col min="8" max="8" width="16.7109375" style="77" customWidth="1"/>
    <col min="9" max="9" width="22.7109375" style="77" customWidth="1"/>
    <col min="10" max="10" width="12.42578125" style="77" customWidth="1"/>
    <col min="11" max="11" width="16.28515625" style="77" customWidth="1"/>
    <col min="12" max="12" width="14.7109375" style="77" customWidth="1"/>
    <col min="13" max="13" width="12.7109375" style="77" customWidth="1"/>
    <col min="14" max="14" width="15.28515625" style="77" customWidth="1"/>
    <col min="15" max="15" width="14.5703125" style="77" customWidth="1"/>
    <col min="16" max="16384" width="8.85546875" style="77"/>
  </cols>
  <sheetData>
    <row r="1" spans="1:20" ht="18.75">
      <c r="A1" s="328" t="s">
        <v>173</v>
      </c>
      <c r="B1" s="328"/>
    </row>
    <row r="2" spans="1:20" ht="24.75" customHeight="1">
      <c r="A2" s="312" t="s">
        <v>90</v>
      </c>
      <c r="B2" s="312"/>
      <c r="C2" s="312"/>
      <c r="D2" s="312"/>
      <c r="E2" s="312"/>
      <c r="F2" s="312"/>
      <c r="G2" s="304" t="s">
        <v>95</v>
      </c>
      <c r="H2" s="304"/>
      <c r="I2" s="304"/>
      <c r="J2" s="304"/>
      <c r="K2" s="304"/>
      <c r="L2" s="304"/>
      <c r="M2" s="304"/>
      <c r="N2" s="304"/>
    </row>
    <row r="3" spans="1:20" customFormat="1" ht="39.75" customHeight="1">
      <c r="A3" s="310" t="s">
        <v>48</v>
      </c>
      <c r="B3" s="311"/>
      <c r="C3" s="242" t="s">
        <v>98</v>
      </c>
      <c r="F3" s="315" t="s">
        <v>101</v>
      </c>
      <c r="G3" s="305" t="s">
        <v>96</v>
      </c>
      <c r="H3" s="305"/>
      <c r="J3" s="306" t="s">
        <v>49</v>
      </c>
      <c r="K3" s="307"/>
      <c r="L3" s="307"/>
      <c r="M3" s="307"/>
      <c r="N3" s="307"/>
      <c r="O3" s="307"/>
    </row>
    <row r="4" spans="1:20" customFormat="1" ht="60.6" customHeight="1">
      <c r="A4" s="4"/>
      <c r="B4" s="5" t="s">
        <v>105</v>
      </c>
      <c r="C4" s="207" t="s">
        <v>104</v>
      </c>
      <c r="D4" s="60" t="s">
        <v>50</v>
      </c>
      <c r="F4" s="315"/>
      <c r="G4" s="243" t="s">
        <v>141</v>
      </c>
      <c r="H4" s="243" t="s">
        <v>140</v>
      </c>
      <c r="I4" s="3"/>
      <c r="J4" s="8" t="s">
        <v>51</v>
      </c>
      <c r="K4" s="8" t="s">
        <v>52</v>
      </c>
      <c r="L4" s="9" t="s">
        <v>53</v>
      </c>
      <c r="M4" s="8" t="s">
        <v>51</v>
      </c>
      <c r="N4" s="8" t="s">
        <v>52</v>
      </c>
      <c r="O4" s="9" t="s">
        <v>53</v>
      </c>
    </row>
    <row r="5" spans="1:20" s="2" customFormat="1" ht="34.15" customHeight="1">
      <c r="A5" s="124"/>
      <c r="B5" s="239" t="s">
        <v>2</v>
      </c>
      <c r="C5" s="130" t="s">
        <v>97</v>
      </c>
      <c r="D5" s="134">
        <v>300</v>
      </c>
      <c r="E5" s="136" t="s">
        <v>54</v>
      </c>
      <c r="F5" s="315"/>
      <c r="G5" s="131"/>
      <c r="H5" s="131"/>
      <c r="I5" s="44"/>
      <c r="J5" s="131"/>
      <c r="K5" s="131"/>
      <c r="L5" s="250" t="str">
        <f>IF(J5="","",K5*J5)</f>
        <v/>
      </c>
      <c r="M5" s="131"/>
      <c r="N5" s="131"/>
      <c r="O5" s="250" t="str">
        <f>IF(M5="","",N5*M5)</f>
        <v/>
      </c>
    </row>
    <row r="6" spans="1:20" s="2" customFormat="1" ht="34.15" customHeight="1">
      <c r="A6" s="124"/>
      <c r="B6" s="309" t="s">
        <v>1</v>
      </c>
      <c r="C6" s="127" t="s">
        <v>92</v>
      </c>
      <c r="D6" s="47" t="str">
        <f>N17</f>
        <v/>
      </c>
      <c r="E6" s="21"/>
      <c r="G6" s="132"/>
      <c r="H6" s="132"/>
      <c r="I6" s="45"/>
      <c r="J6" s="132"/>
      <c r="K6" s="132"/>
      <c r="L6" s="250" t="str">
        <f t="shared" ref="L6:L15" si="0">IF(J6="","",K6*J6)</f>
        <v/>
      </c>
      <c r="M6" s="132"/>
      <c r="N6" s="132"/>
      <c r="O6" s="250" t="str">
        <f t="shared" ref="O6:O15" si="1">IF(M6="","",N6*M6)</f>
        <v/>
      </c>
    </row>
    <row r="7" spans="1:20" s="2" customFormat="1" ht="34.15" customHeight="1">
      <c r="A7" s="124"/>
      <c r="B7" s="309"/>
      <c r="C7" s="127" t="s">
        <v>99</v>
      </c>
      <c r="D7" s="47" t="str">
        <f>IF(N17="","",N18)</f>
        <v/>
      </c>
      <c r="E7" s="21"/>
      <c r="G7" s="132"/>
      <c r="H7" s="132"/>
      <c r="I7" s="46"/>
      <c r="J7" s="132"/>
      <c r="K7" s="132"/>
      <c r="L7" s="250" t="str">
        <f t="shared" si="0"/>
        <v/>
      </c>
      <c r="M7" s="132"/>
      <c r="N7" s="132"/>
      <c r="O7" s="250" t="str">
        <f t="shared" si="1"/>
        <v/>
      </c>
    </row>
    <row r="8" spans="1:20" customFormat="1" ht="34.15" customHeight="1">
      <c r="A8" s="4"/>
      <c r="B8" s="128"/>
      <c r="C8" s="22" t="s">
        <v>0</v>
      </c>
      <c r="D8" s="234" t="str">
        <f>IF(D7="","",(D6*D7))</f>
        <v/>
      </c>
      <c r="E8" s="23"/>
      <c r="F8" s="2"/>
      <c r="G8" s="132"/>
      <c r="H8" s="132"/>
      <c r="I8" s="46"/>
      <c r="J8" s="132"/>
      <c r="K8" s="132"/>
      <c r="L8" s="250" t="str">
        <f t="shared" si="0"/>
        <v/>
      </c>
      <c r="M8" s="132"/>
      <c r="N8" s="132"/>
      <c r="O8" s="250" t="str">
        <f t="shared" si="1"/>
        <v/>
      </c>
    </row>
    <row r="9" spans="1:20" customFormat="1" ht="34.15" customHeight="1" thickBot="1">
      <c r="A9" s="4"/>
      <c r="B9" s="309" t="s">
        <v>106</v>
      </c>
      <c r="C9" s="129" t="s">
        <v>93</v>
      </c>
      <c r="D9" s="47" t="str">
        <f>IF(D10="","",H16)</f>
        <v/>
      </c>
      <c r="E9" s="50"/>
      <c r="F9" s="2"/>
      <c r="G9" s="132"/>
      <c r="H9" s="132"/>
      <c r="I9" s="46"/>
      <c r="J9" s="132"/>
      <c r="K9" s="132"/>
      <c r="L9" s="250" t="str">
        <f t="shared" si="0"/>
        <v/>
      </c>
      <c r="M9" s="132"/>
      <c r="N9" s="132"/>
      <c r="O9" s="250" t="str">
        <f t="shared" si="1"/>
        <v/>
      </c>
    </row>
    <row r="10" spans="1:20" customFormat="1" ht="34.15" customHeight="1" thickBot="1">
      <c r="A10" s="4"/>
      <c r="B10" s="309"/>
      <c r="C10" s="130" t="s">
        <v>94</v>
      </c>
      <c r="D10" s="135"/>
      <c r="E10" s="137"/>
      <c r="G10" s="132"/>
      <c r="H10" s="132"/>
      <c r="I10" s="46"/>
      <c r="J10" s="132"/>
      <c r="K10" s="132"/>
      <c r="L10" s="250" t="str">
        <f t="shared" si="0"/>
        <v/>
      </c>
      <c r="M10" s="132"/>
      <c r="N10" s="132"/>
      <c r="O10" s="250" t="str">
        <f t="shared" si="1"/>
        <v/>
      </c>
    </row>
    <row r="11" spans="1:20" customFormat="1" ht="34.15" customHeight="1">
      <c r="A11" s="4"/>
      <c r="B11" s="309"/>
      <c r="C11" s="127" t="s">
        <v>100</v>
      </c>
      <c r="D11" s="228" t="str">
        <f>IF(D10="","",G16)</f>
        <v/>
      </c>
      <c r="E11" s="24"/>
      <c r="G11" s="132"/>
      <c r="H11" s="132"/>
      <c r="I11" s="45"/>
      <c r="J11" s="132"/>
      <c r="K11" s="132"/>
      <c r="L11" s="250" t="str">
        <f t="shared" si="0"/>
        <v/>
      </c>
      <c r="M11" s="132"/>
      <c r="N11" s="132"/>
      <c r="O11" s="250" t="str">
        <f t="shared" si="1"/>
        <v/>
      </c>
    </row>
    <row r="12" spans="1:20" customFormat="1" ht="34.15" customHeight="1">
      <c r="A12" s="208"/>
      <c r="B12" s="208"/>
      <c r="C12" s="139" t="s">
        <v>82</v>
      </c>
      <c r="D12" s="134" t="s">
        <v>178</v>
      </c>
      <c r="E12" s="138" t="s">
        <v>54</v>
      </c>
      <c r="F12" s="25"/>
      <c r="G12" s="133"/>
      <c r="H12" s="133"/>
      <c r="I12" s="45"/>
      <c r="J12" s="133"/>
      <c r="K12" s="133"/>
      <c r="L12" s="250" t="str">
        <f t="shared" si="0"/>
        <v/>
      </c>
      <c r="M12" s="133"/>
      <c r="N12" s="133"/>
      <c r="O12" s="250" t="str">
        <f t="shared" si="1"/>
        <v/>
      </c>
    </row>
    <row r="13" spans="1:20" customFormat="1" ht="34.15" customHeight="1">
      <c r="A13" s="209"/>
      <c r="B13" s="209"/>
      <c r="C13" s="215" t="s">
        <v>55</v>
      </c>
      <c r="D13" s="47" t="str">
        <f>IF(D10="","",(IF(D9*D10&lt;D8,"mniejsza",IF(D9*D10=D8,"równa","większa"))))</f>
        <v/>
      </c>
      <c r="E13" s="51"/>
      <c r="F13" s="27"/>
      <c r="G13" s="131"/>
      <c r="H13" s="131"/>
      <c r="I13" s="44"/>
      <c r="J13" s="131"/>
      <c r="K13" s="131"/>
      <c r="L13" s="250" t="str">
        <f t="shared" si="0"/>
        <v/>
      </c>
      <c r="M13" s="131"/>
      <c r="N13" s="131"/>
      <c r="O13" s="250" t="str">
        <f t="shared" si="1"/>
        <v/>
      </c>
    </row>
    <row r="14" spans="1:20" customFormat="1" ht="34.15" customHeight="1">
      <c r="A14" s="210"/>
      <c r="B14" s="211"/>
      <c r="C14" s="216" t="s">
        <v>56</v>
      </c>
      <c r="D14" s="234" t="str">
        <f>IF(D10="","",(D9*D10))</f>
        <v/>
      </c>
      <c r="E14" s="52"/>
      <c r="F14" s="28"/>
      <c r="G14" s="131"/>
      <c r="H14" s="131"/>
      <c r="I14" s="44"/>
      <c r="J14" s="131"/>
      <c r="K14" s="131"/>
      <c r="L14" s="250" t="str">
        <f t="shared" si="0"/>
        <v/>
      </c>
      <c r="M14" s="131"/>
      <c r="N14" s="131"/>
      <c r="O14" s="250" t="str">
        <f t="shared" si="1"/>
        <v/>
      </c>
    </row>
    <row r="15" spans="1:20" customFormat="1" ht="34.15" customHeight="1">
      <c r="A15" s="210"/>
      <c r="B15" s="211"/>
      <c r="C15" s="216" t="s">
        <v>57</v>
      </c>
      <c r="D15" s="47" t="str">
        <f>IF(D10="","",(D11/D14))</f>
        <v/>
      </c>
      <c r="E15" s="53"/>
      <c r="F15" s="29"/>
      <c r="G15" s="132"/>
      <c r="H15" s="132"/>
      <c r="I15" s="44"/>
      <c r="J15" s="132"/>
      <c r="K15" s="132"/>
      <c r="L15" s="250" t="str">
        <f t="shared" si="0"/>
        <v/>
      </c>
      <c r="M15" s="132"/>
      <c r="N15" s="132"/>
      <c r="O15" s="250" t="str">
        <f t="shared" si="1"/>
        <v/>
      </c>
      <c r="P15" s="30"/>
      <c r="Q15" s="30"/>
      <c r="R15" s="30"/>
      <c r="S15" s="30"/>
      <c r="T15" s="30"/>
    </row>
    <row r="16" spans="1:20" s="1" customFormat="1" ht="34.15" customHeight="1">
      <c r="A16" s="212"/>
      <c r="B16" s="213"/>
      <c r="C16" s="43" t="s">
        <v>88</v>
      </c>
      <c r="D16" s="47" t="str">
        <f>IF(D10="","",(IF(D5="","",(IF(OR(D15&lt;=D5),D15,D5))*(IF(OR(D14&lt;=D8),D14,D8)))))</f>
        <v/>
      </c>
      <c r="E16" s="267"/>
      <c r="F16"/>
      <c r="G16" s="229" t="str">
        <f>IF(G5="","",SUM(G5:G15))</f>
        <v/>
      </c>
      <c r="H16" s="49" t="str">
        <f>IF(H5="","",SUM(H5:H15))</f>
        <v/>
      </c>
      <c r="I16" s="31"/>
      <c r="J16" s="56" t="str">
        <f>IF(J5="","",SUM(J5:J15))</f>
        <v/>
      </c>
      <c r="K16" s="56"/>
      <c r="L16" s="251" t="str">
        <f>IF(L5="","",SUM(L5:L15))</f>
        <v/>
      </c>
      <c r="M16" s="56" t="str">
        <f>IF(M5="","",SUM(M5:M15))</f>
        <v/>
      </c>
      <c r="N16" s="56"/>
      <c r="O16" s="251" t="str">
        <f>IF(O5="","",SUM(O5:O15))</f>
        <v/>
      </c>
      <c r="P16" s="57"/>
      <c r="Q16" s="30"/>
      <c r="R16" s="30"/>
      <c r="S16" s="30"/>
      <c r="T16" s="30"/>
    </row>
    <row r="17" spans="1:20" customFormat="1" ht="34.15" customHeight="1">
      <c r="A17" s="214"/>
      <c r="B17" s="214"/>
      <c r="C17" s="61" t="s">
        <v>89</v>
      </c>
      <c r="D17" s="55" t="str">
        <f>IF(D10="","",(MIN(D16:D16)))</f>
        <v/>
      </c>
      <c r="E17" s="32"/>
      <c r="F17" s="33"/>
      <c r="G17" s="34"/>
      <c r="H17" s="34"/>
      <c r="I17" s="31"/>
      <c r="J17" s="308" t="s">
        <v>60</v>
      </c>
      <c r="K17" s="308"/>
      <c r="L17" s="308"/>
      <c r="M17" s="308"/>
      <c r="N17" s="58" t="str">
        <f>IF(J5="","",SUM(J16,M16))</f>
        <v/>
      </c>
      <c r="O17" s="59"/>
      <c r="P17" s="57"/>
      <c r="Q17" s="30"/>
      <c r="R17" s="30"/>
      <c r="S17" s="30"/>
      <c r="T17" s="30"/>
    </row>
    <row r="18" spans="1:20" customFormat="1" ht="31.15" customHeight="1">
      <c r="C18" s="35" t="s">
        <v>62</v>
      </c>
      <c r="D18" s="36"/>
      <c r="J18" s="302" t="s">
        <v>63</v>
      </c>
      <c r="K18" s="302"/>
      <c r="L18" s="302"/>
      <c r="M18" s="302"/>
      <c r="N18" s="252" t="str">
        <f>IF(N17="","",((SUM(O16,L16))/N17))</f>
        <v/>
      </c>
      <c r="O18" s="34"/>
      <c r="P18" s="30"/>
      <c r="Q18" s="30"/>
      <c r="R18" s="30"/>
      <c r="S18" s="30"/>
      <c r="T18" s="30"/>
    </row>
    <row r="19" spans="1:20" ht="39.75" customHeight="1">
      <c r="A19" s="322"/>
      <c r="B19" s="323"/>
      <c r="C19" s="114"/>
      <c r="F19" s="90"/>
      <c r="G19" s="305" t="s">
        <v>96</v>
      </c>
      <c r="H19" s="305"/>
      <c r="J19" s="319"/>
      <c r="K19" s="319"/>
      <c r="L19" s="319"/>
      <c r="M19" s="319"/>
      <c r="N19" s="319"/>
      <c r="O19" s="319"/>
    </row>
    <row r="20" spans="1:20" ht="60.6" customHeight="1">
      <c r="A20" s="87"/>
      <c r="B20" s="5" t="s">
        <v>105</v>
      </c>
      <c r="C20" s="207" t="s">
        <v>107</v>
      </c>
      <c r="D20" s="195" t="s">
        <v>66</v>
      </c>
      <c r="F20" s="320"/>
      <c r="G20" s="243" t="s">
        <v>141</v>
      </c>
      <c r="H20" s="243" t="s">
        <v>140</v>
      </c>
      <c r="I20" s="90"/>
      <c r="J20" s="62"/>
      <c r="K20" s="62"/>
      <c r="L20" s="63"/>
      <c r="M20" s="62"/>
      <c r="N20" s="62"/>
      <c r="O20" s="63"/>
    </row>
    <row r="21" spans="1:20" s="91" customFormat="1" ht="34.15" customHeight="1">
      <c r="B21" s="241" t="s">
        <v>2</v>
      </c>
      <c r="C21" s="92" t="s">
        <v>76</v>
      </c>
      <c r="D21" s="93">
        <f>D5</f>
        <v>300</v>
      </c>
      <c r="E21" s="94"/>
      <c r="F21" s="320"/>
      <c r="G21" s="180"/>
      <c r="H21" s="180"/>
      <c r="I21" s="156"/>
      <c r="J21" s="201"/>
      <c r="K21" s="201"/>
      <c r="L21" s="65"/>
      <c r="M21" s="201"/>
      <c r="N21" s="201"/>
      <c r="O21" s="65"/>
    </row>
    <row r="22" spans="1:20" s="91" customFormat="1" ht="34.15" customHeight="1">
      <c r="B22" s="321" t="s">
        <v>1</v>
      </c>
      <c r="C22" s="92" t="s">
        <v>77</v>
      </c>
      <c r="D22" s="78" t="s">
        <v>6</v>
      </c>
      <c r="E22" s="96"/>
      <c r="G22" s="181"/>
      <c r="H22" s="181"/>
      <c r="I22" s="157"/>
      <c r="J22" s="202"/>
      <c r="K22" s="202"/>
      <c r="L22" s="65"/>
      <c r="M22" s="202"/>
      <c r="N22" s="202"/>
      <c r="O22" s="65"/>
    </row>
    <row r="23" spans="1:20" s="91" customFormat="1" ht="34.15" customHeight="1">
      <c r="B23" s="321"/>
      <c r="C23" s="92" t="s">
        <v>78</v>
      </c>
      <c r="D23" s="78" t="s">
        <v>6</v>
      </c>
      <c r="E23" s="96"/>
      <c r="G23" s="181"/>
      <c r="H23" s="181"/>
      <c r="I23" s="157"/>
      <c r="J23" s="202"/>
      <c r="K23" s="202"/>
      <c r="L23" s="65"/>
      <c r="M23" s="202"/>
      <c r="N23" s="202"/>
      <c r="O23" s="65"/>
    </row>
    <row r="24" spans="1:20" ht="34.15" customHeight="1">
      <c r="B24" s="218"/>
      <c r="C24" s="98" t="s">
        <v>0</v>
      </c>
      <c r="D24" s="79" t="str">
        <f>IF(D10="","",MAX((D8-D14),0))</f>
        <v/>
      </c>
      <c r="E24" s="99"/>
      <c r="F24" s="91"/>
      <c r="G24" s="181"/>
      <c r="H24" s="181"/>
      <c r="I24" s="157"/>
      <c r="J24" s="202"/>
      <c r="K24" s="202"/>
      <c r="L24" s="65"/>
      <c r="M24" s="202"/>
      <c r="N24" s="202"/>
      <c r="O24" s="65"/>
    </row>
    <row r="25" spans="1:20" ht="34.15" customHeight="1" thickBot="1">
      <c r="B25" s="316" t="s">
        <v>65</v>
      </c>
      <c r="C25" s="92" t="s">
        <v>79</v>
      </c>
      <c r="D25" s="47" t="str">
        <f>IF(D26="","",H31)</f>
        <v/>
      </c>
      <c r="E25" s="96"/>
      <c r="F25" s="91"/>
      <c r="G25" s="181"/>
      <c r="H25" s="181"/>
      <c r="I25" s="157"/>
      <c r="J25" s="202"/>
      <c r="K25" s="202"/>
      <c r="L25" s="65"/>
      <c r="M25" s="202"/>
      <c r="N25" s="202"/>
      <c r="O25" s="65"/>
    </row>
    <row r="26" spans="1:20" ht="34.15" customHeight="1" thickBot="1">
      <c r="B26" s="316"/>
      <c r="C26" s="92" t="s">
        <v>120</v>
      </c>
      <c r="D26" s="135"/>
      <c r="E26" s="100"/>
      <c r="G26" s="181"/>
      <c r="H26" s="181"/>
      <c r="I26" s="157"/>
      <c r="J26" s="202"/>
      <c r="K26" s="202"/>
      <c r="L26" s="65"/>
      <c r="M26" s="202"/>
      <c r="N26" s="202"/>
      <c r="O26" s="65"/>
    </row>
    <row r="27" spans="1:20" ht="34.15" customHeight="1">
      <c r="B27" s="316"/>
      <c r="C27" s="101" t="s">
        <v>81</v>
      </c>
      <c r="D27" s="228" t="str">
        <f>IF(D26="","",G31)</f>
        <v/>
      </c>
      <c r="E27" s="102"/>
      <c r="G27" s="181"/>
      <c r="H27" s="181"/>
      <c r="I27" s="157"/>
      <c r="J27" s="202"/>
      <c r="K27" s="202"/>
      <c r="L27" s="65"/>
      <c r="M27" s="202"/>
      <c r="N27" s="202"/>
      <c r="O27" s="65"/>
    </row>
    <row r="28" spans="1:20" ht="34.15" customHeight="1">
      <c r="A28" s="219"/>
      <c r="B28" s="219"/>
      <c r="C28" s="223" t="s">
        <v>55</v>
      </c>
      <c r="D28" s="81" t="str">
        <f>IF(D26="","",IF(D25*D26&lt;D24,"mniejsza",IF(D25*D26=D24,"równa","większa")))</f>
        <v/>
      </c>
      <c r="E28" s="103"/>
      <c r="F28" s="103"/>
      <c r="G28" s="180"/>
      <c r="H28" s="180"/>
      <c r="I28" s="156"/>
      <c r="J28" s="201"/>
      <c r="K28" s="201"/>
      <c r="L28" s="65"/>
      <c r="M28" s="201"/>
      <c r="N28" s="201"/>
      <c r="O28" s="65"/>
    </row>
    <row r="29" spans="1:20" ht="34.15" customHeight="1">
      <c r="A29" s="206"/>
      <c r="B29" s="220"/>
      <c r="C29" s="224" t="s">
        <v>56</v>
      </c>
      <c r="D29" s="236" t="str">
        <f>IF(D26="","",(D25*D26))</f>
        <v/>
      </c>
      <c r="E29" s="104"/>
      <c r="F29" s="105"/>
      <c r="G29" s="182"/>
      <c r="H29" s="182"/>
      <c r="I29" s="158"/>
      <c r="J29" s="203"/>
      <c r="K29" s="203"/>
      <c r="L29" s="65"/>
      <c r="M29" s="203"/>
      <c r="N29" s="203"/>
      <c r="O29" s="65"/>
    </row>
    <row r="30" spans="1:20" ht="34.15" customHeight="1">
      <c r="A30" s="206"/>
      <c r="B30" s="220"/>
      <c r="C30" s="224" t="s">
        <v>57</v>
      </c>
      <c r="D30" s="83" t="str">
        <f>IF(D26="","",(D27/D29))</f>
        <v/>
      </c>
      <c r="E30" s="107"/>
      <c r="F30" s="108"/>
      <c r="G30" s="181"/>
      <c r="H30" s="181"/>
      <c r="I30" s="158"/>
      <c r="J30" s="202"/>
      <c r="K30" s="202"/>
      <c r="L30" s="65"/>
      <c r="M30" s="202"/>
      <c r="N30" s="202"/>
      <c r="O30" s="65"/>
      <c r="P30" s="119"/>
      <c r="Q30" s="119"/>
      <c r="R30" s="119"/>
      <c r="S30" s="119"/>
      <c r="T30" s="119"/>
    </row>
    <row r="31" spans="1:20" s="120" customFormat="1" ht="34.15" customHeight="1">
      <c r="A31" s="221"/>
      <c r="B31" s="222"/>
      <c r="C31" s="84" t="s">
        <v>88</v>
      </c>
      <c r="D31" s="85" t="str">
        <f>IF(D26="","",(IF(OR(D30&lt;=D21),D30,D21))*(IF(OR(D29&lt;=D24),D29,D24)))</f>
        <v/>
      </c>
      <c r="E31" s="109"/>
      <c r="F31" s="77"/>
      <c r="G31" s="229" t="str">
        <f>IF(G21="","",SUM(G21:G30))</f>
        <v/>
      </c>
      <c r="H31" s="49" t="str">
        <f>IF(H21="","",SUM(H21:H30))</f>
        <v/>
      </c>
      <c r="I31" s="31"/>
      <c r="J31" s="70"/>
      <c r="K31" s="70"/>
      <c r="L31" s="70"/>
      <c r="M31" s="70"/>
      <c r="N31" s="70"/>
      <c r="O31" s="70"/>
      <c r="P31" s="119"/>
      <c r="Q31" s="119"/>
      <c r="R31" s="119"/>
      <c r="S31" s="119"/>
      <c r="T31" s="119"/>
    </row>
    <row r="32" spans="1:20" ht="34.15" customHeight="1">
      <c r="A32" s="206"/>
      <c r="B32" s="206"/>
      <c r="C32" s="61" t="s">
        <v>89</v>
      </c>
      <c r="D32" s="86" t="str">
        <f>IF(D26="","",(MIN(D31:D31)))</f>
        <v/>
      </c>
      <c r="E32" s="110"/>
      <c r="F32" s="111"/>
      <c r="G32" s="140" t="s">
        <v>58</v>
      </c>
      <c r="H32" s="140" t="s">
        <v>59</v>
      </c>
      <c r="I32" s="31"/>
      <c r="J32" s="317"/>
      <c r="K32" s="317"/>
      <c r="L32" s="317"/>
      <c r="M32" s="317"/>
      <c r="N32" s="72"/>
      <c r="O32" s="204"/>
      <c r="P32" s="119"/>
      <c r="Q32" s="119"/>
      <c r="R32" s="119"/>
      <c r="S32" s="119"/>
      <c r="T32" s="119"/>
    </row>
    <row r="33" spans="1:20" ht="31.15" customHeight="1">
      <c r="C33" s="112" t="s">
        <v>62</v>
      </c>
      <c r="D33" s="113"/>
      <c r="J33" s="318"/>
      <c r="K33" s="318"/>
      <c r="L33" s="318"/>
      <c r="M33" s="318"/>
      <c r="N33" s="74"/>
      <c r="O33" s="204"/>
      <c r="P33" s="119"/>
      <c r="Q33" s="119"/>
      <c r="R33" s="119"/>
      <c r="S33" s="119"/>
      <c r="T33" s="119"/>
    </row>
    <row r="34" spans="1:20" ht="39.75" customHeight="1">
      <c r="A34" s="326" t="s">
        <v>172</v>
      </c>
      <c r="B34" s="327"/>
      <c r="C34" s="114"/>
      <c r="F34" s="90"/>
      <c r="G34" s="305" t="s">
        <v>96</v>
      </c>
      <c r="H34" s="305"/>
      <c r="J34" s="319"/>
      <c r="K34" s="319"/>
      <c r="L34" s="319"/>
      <c r="M34" s="319"/>
      <c r="N34" s="319"/>
      <c r="O34" s="319"/>
    </row>
    <row r="35" spans="1:20" ht="60.6" customHeight="1">
      <c r="A35" s="87"/>
      <c r="B35" s="5" t="s">
        <v>105</v>
      </c>
      <c r="C35" s="207" t="s">
        <v>108</v>
      </c>
      <c r="D35" s="88"/>
      <c r="F35" s="320"/>
      <c r="G35" s="243" t="s">
        <v>141</v>
      </c>
      <c r="H35" s="243" t="s">
        <v>140</v>
      </c>
      <c r="I35" s="90"/>
      <c r="J35" s="62"/>
      <c r="K35" s="62"/>
      <c r="L35" s="63"/>
      <c r="M35" s="62"/>
      <c r="N35" s="62"/>
      <c r="O35" s="63"/>
    </row>
    <row r="36" spans="1:20" s="91" customFormat="1" ht="34.15" customHeight="1">
      <c r="B36" s="241" t="s">
        <v>2</v>
      </c>
      <c r="C36" s="92" t="s">
        <v>76</v>
      </c>
      <c r="D36" s="93">
        <f>D5</f>
        <v>300</v>
      </c>
      <c r="E36" s="94"/>
      <c r="F36" s="320"/>
      <c r="G36" s="149"/>
      <c r="H36" s="149"/>
      <c r="I36" s="116"/>
      <c r="J36" s="65"/>
      <c r="K36" s="65"/>
      <c r="L36" s="65"/>
      <c r="M36" s="65"/>
      <c r="N36" s="65"/>
      <c r="O36" s="65"/>
    </row>
    <row r="37" spans="1:20" s="91" customFormat="1" ht="34.15" customHeight="1">
      <c r="B37" s="321" t="s">
        <v>1</v>
      </c>
      <c r="C37" s="92" t="s">
        <v>77</v>
      </c>
      <c r="D37" s="78" t="s">
        <v>6</v>
      </c>
      <c r="E37" s="96"/>
      <c r="G37" s="150"/>
      <c r="H37" s="150"/>
      <c r="I37" s="117"/>
      <c r="J37" s="205"/>
      <c r="K37" s="205"/>
      <c r="L37" s="65"/>
      <c r="M37" s="205"/>
      <c r="N37" s="205"/>
      <c r="O37" s="65"/>
    </row>
    <row r="38" spans="1:20" s="91" customFormat="1" ht="34.15" customHeight="1">
      <c r="B38" s="321"/>
      <c r="C38" s="92" t="s">
        <v>78</v>
      </c>
      <c r="D38" s="78" t="s">
        <v>6</v>
      </c>
      <c r="E38" s="96"/>
      <c r="G38" s="150"/>
      <c r="H38" s="150"/>
      <c r="I38" s="117"/>
      <c r="J38" s="205"/>
      <c r="K38" s="205"/>
      <c r="L38" s="65"/>
      <c r="M38" s="205"/>
      <c r="N38" s="205"/>
      <c r="O38" s="65"/>
    </row>
    <row r="39" spans="1:20" ht="34.15" customHeight="1">
      <c r="B39" s="218"/>
      <c r="C39" s="98" t="s">
        <v>0</v>
      </c>
      <c r="D39" s="79" t="str">
        <f>IF(D26="","",MAX((D24-D29),0))</f>
        <v/>
      </c>
      <c r="E39" s="99"/>
      <c r="F39" s="91"/>
      <c r="G39" s="150"/>
      <c r="H39" s="150"/>
      <c r="I39" s="117"/>
      <c r="J39" s="205"/>
      <c r="K39" s="205"/>
      <c r="L39" s="65"/>
      <c r="M39" s="205"/>
      <c r="N39" s="205"/>
      <c r="O39" s="65"/>
    </row>
    <row r="40" spans="1:20" ht="34.15" customHeight="1">
      <c r="B40" s="316" t="s">
        <v>67</v>
      </c>
      <c r="C40" s="92" t="s">
        <v>79</v>
      </c>
      <c r="D40" s="78" t="str">
        <f>IF(H36="","",H46)</f>
        <v/>
      </c>
      <c r="E40" s="96"/>
      <c r="F40" s="91"/>
      <c r="G40" s="150"/>
      <c r="H40" s="150"/>
      <c r="I40" s="117"/>
      <c r="J40" s="205"/>
      <c r="K40" s="205"/>
      <c r="L40" s="65"/>
      <c r="M40" s="205"/>
      <c r="N40" s="205"/>
      <c r="O40" s="65"/>
    </row>
    <row r="41" spans="1:20" ht="34.15" customHeight="1">
      <c r="B41" s="316"/>
      <c r="C41" s="92" t="s">
        <v>122</v>
      </c>
      <c r="D41" s="148"/>
      <c r="E41" s="100"/>
      <c r="G41" s="150"/>
      <c r="H41" s="150"/>
      <c r="I41" s="117"/>
      <c r="J41" s="205"/>
      <c r="K41" s="205"/>
      <c r="L41" s="65"/>
      <c r="M41" s="205"/>
      <c r="N41" s="205"/>
      <c r="O41" s="65"/>
    </row>
    <row r="42" spans="1:20" ht="34.15" customHeight="1">
      <c r="B42" s="316"/>
      <c r="C42" s="101" t="s">
        <v>81</v>
      </c>
      <c r="D42" s="80" t="str">
        <f>IF(G36="","",G46)</f>
        <v/>
      </c>
      <c r="E42" s="102"/>
      <c r="G42" s="150"/>
      <c r="H42" s="150"/>
      <c r="I42" s="117"/>
      <c r="J42" s="205"/>
      <c r="K42" s="205"/>
      <c r="L42" s="65"/>
      <c r="M42" s="205"/>
      <c r="N42" s="205"/>
      <c r="O42" s="65"/>
    </row>
    <row r="43" spans="1:20" ht="34.15" customHeight="1">
      <c r="A43" s="219"/>
      <c r="B43" s="219"/>
      <c r="C43" s="223" t="s">
        <v>55</v>
      </c>
      <c r="D43" s="81" t="str">
        <f>IF(D41="","",(IF(D40*D41&lt;D39,"mniejsza",IF(D40*D41=D39,"równa","większa"))))</f>
        <v/>
      </c>
      <c r="E43" s="103"/>
      <c r="F43" s="103"/>
      <c r="G43" s="149"/>
      <c r="H43" s="149"/>
      <c r="I43" s="116"/>
      <c r="J43" s="65"/>
      <c r="K43" s="65"/>
      <c r="L43" s="65"/>
      <c r="M43" s="65"/>
      <c r="N43" s="65"/>
      <c r="O43" s="65"/>
    </row>
    <row r="44" spans="1:20" ht="34.15" customHeight="1">
      <c r="A44" s="206"/>
      <c r="B44" s="220"/>
      <c r="C44" s="224" t="s">
        <v>56</v>
      </c>
      <c r="D44" s="236" t="str">
        <f>IF(D41="","",(D40*D41))</f>
        <v/>
      </c>
      <c r="E44" s="104"/>
      <c r="F44" s="105"/>
      <c r="G44" s="151"/>
      <c r="H44" s="151"/>
      <c r="I44" s="118"/>
      <c r="J44" s="68"/>
      <c r="K44" s="68"/>
      <c r="L44" s="65"/>
      <c r="M44" s="68"/>
      <c r="N44" s="68"/>
      <c r="O44" s="65"/>
    </row>
    <row r="45" spans="1:20" ht="34.15" customHeight="1">
      <c r="A45" s="206"/>
      <c r="B45" s="220"/>
      <c r="C45" s="224" t="s">
        <v>57</v>
      </c>
      <c r="D45" s="83" t="str">
        <f>IF(D41="","",(D42/D44))</f>
        <v/>
      </c>
      <c r="E45" s="107"/>
      <c r="F45" s="108"/>
      <c r="G45" s="150"/>
      <c r="H45" s="150"/>
      <c r="I45" s="118"/>
      <c r="J45" s="205"/>
      <c r="K45" s="205"/>
      <c r="L45" s="65"/>
      <c r="M45" s="205"/>
      <c r="N45" s="205"/>
      <c r="O45" s="65"/>
      <c r="P45" s="119"/>
      <c r="Q45" s="119"/>
      <c r="R45" s="119"/>
      <c r="S45" s="119"/>
      <c r="T45" s="119"/>
    </row>
    <row r="46" spans="1:20" s="120" customFormat="1" ht="34.15" customHeight="1">
      <c r="A46" s="221"/>
      <c r="B46" s="222"/>
      <c r="C46" s="84" t="s">
        <v>88</v>
      </c>
      <c r="D46" s="85" t="str">
        <f>IF(D41="","",(IF(OR(D45&lt;=D36),D45,D36))*(IF(OR(D44&lt;=D39),D44,D39)))</f>
        <v/>
      </c>
      <c r="E46" s="109"/>
      <c r="F46" s="77"/>
      <c r="G46" s="229" t="str">
        <f>IF(G36="","",SUM(G36:G45))</f>
        <v/>
      </c>
      <c r="H46" s="49" t="str">
        <f>IF(H36="","",SUM(H36:H45))</f>
        <v/>
      </c>
      <c r="I46" s="31"/>
      <c r="J46" s="70"/>
      <c r="K46" s="70"/>
      <c r="L46" s="70"/>
      <c r="M46" s="70"/>
      <c r="N46" s="70"/>
      <c r="O46" s="70"/>
      <c r="P46" s="119"/>
      <c r="Q46" s="119"/>
      <c r="R46" s="119"/>
      <c r="S46" s="119"/>
      <c r="T46" s="119"/>
    </row>
    <row r="47" spans="1:20" ht="34.15" customHeight="1">
      <c r="A47" s="206"/>
      <c r="B47" s="206"/>
      <c r="C47" s="61" t="s">
        <v>89</v>
      </c>
      <c r="D47" s="86" t="str">
        <f>IF(D41="","",MIN(D46:D46))</f>
        <v/>
      </c>
      <c r="E47" s="110"/>
      <c r="F47" s="111"/>
      <c r="G47" s="140" t="s">
        <v>58</v>
      </c>
      <c r="H47" s="140" t="s">
        <v>59</v>
      </c>
      <c r="I47" s="31"/>
      <c r="J47" s="317"/>
      <c r="K47" s="317"/>
      <c r="L47" s="317"/>
      <c r="M47" s="317"/>
      <c r="N47" s="72"/>
      <c r="O47" s="204"/>
      <c r="P47" s="119"/>
      <c r="Q47" s="119"/>
      <c r="R47" s="119"/>
      <c r="S47" s="119"/>
      <c r="T47" s="119"/>
    </row>
    <row r="48" spans="1:20" ht="31.15" customHeight="1">
      <c r="C48" s="112" t="s">
        <v>62</v>
      </c>
      <c r="D48" s="113"/>
      <c r="J48" s="318"/>
      <c r="K48" s="318"/>
      <c r="L48" s="318"/>
      <c r="M48" s="318"/>
      <c r="N48" s="74"/>
      <c r="O48" s="204"/>
      <c r="P48" s="119"/>
      <c r="Q48" s="119"/>
      <c r="R48" s="119"/>
      <c r="S48" s="119"/>
      <c r="T48" s="119"/>
    </row>
    <row r="49" spans="1:20" ht="18.75">
      <c r="A49" s="325"/>
      <c r="B49" s="325"/>
      <c r="G49" s="159"/>
      <c r="J49" s="206"/>
      <c r="K49" s="206"/>
      <c r="L49" s="206"/>
      <c r="M49" s="206"/>
      <c r="N49" s="206"/>
      <c r="O49" s="206"/>
    </row>
    <row r="50" spans="1:20" ht="39.75" customHeight="1">
      <c r="A50" s="322"/>
      <c r="B50" s="323"/>
      <c r="C50" s="114"/>
      <c r="F50" s="90"/>
      <c r="G50" s="305" t="s">
        <v>96</v>
      </c>
      <c r="H50" s="305"/>
      <c r="J50" s="319"/>
      <c r="K50" s="319"/>
      <c r="L50" s="319"/>
      <c r="M50" s="319"/>
      <c r="N50" s="319"/>
      <c r="O50" s="319"/>
    </row>
    <row r="51" spans="1:20" ht="60.6" customHeight="1">
      <c r="A51" s="87"/>
      <c r="B51" s="5" t="s">
        <v>105</v>
      </c>
      <c r="C51" s="207" t="s">
        <v>109</v>
      </c>
      <c r="D51" s="88"/>
      <c r="F51" s="320"/>
      <c r="G51" s="243" t="s">
        <v>141</v>
      </c>
      <c r="H51" s="243" t="s">
        <v>140</v>
      </c>
      <c r="I51" s="90"/>
      <c r="J51" s="62"/>
      <c r="K51" s="62"/>
      <c r="L51" s="63"/>
      <c r="M51" s="62"/>
      <c r="N51" s="62"/>
      <c r="O51" s="63"/>
    </row>
    <row r="52" spans="1:20" s="91" customFormat="1" ht="34.15" customHeight="1">
      <c r="B52" s="241" t="s">
        <v>2</v>
      </c>
      <c r="C52" s="92" t="s">
        <v>76</v>
      </c>
      <c r="D52" s="93">
        <f>D5</f>
        <v>300</v>
      </c>
      <c r="E52" s="94"/>
      <c r="F52" s="320"/>
      <c r="G52" s="149"/>
      <c r="H52" s="149"/>
      <c r="I52" s="116"/>
      <c r="J52" s="65"/>
      <c r="K52" s="65"/>
      <c r="L52" s="65"/>
      <c r="M52" s="65"/>
      <c r="N52" s="65"/>
      <c r="O52" s="65"/>
    </row>
    <row r="53" spans="1:20" s="91" customFormat="1" ht="34.15" customHeight="1">
      <c r="B53" s="321" t="s">
        <v>1</v>
      </c>
      <c r="C53" s="92" t="s">
        <v>77</v>
      </c>
      <c r="D53" s="78" t="s">
        <v>6</v>
      </c>
      <c r="E53" s="96"/>
      <c r="G53" s="150"/>
      <c r="H53" s="150"/>
      <c r="I53" s="117"/>
      <c r="J53" s="205"/>
      <c r="K53" s="205"/>
      <c r="L53" s="65"/>
      <c r="M53" s="205"/>
      <c r="N53" s="205"/>
      <c r="O53" s="65"/>
    </row>
    <row r="54" spans="1:20" s="91" customFormat="1" ht="34.15" customHeight="1">
      <c r="B54" s="321"/>
      <c r="C54" s="92" t="s">
        <v>78</v>
      </c>
      <c r="D54" s="78" t="s">
        <v>6</v>
      </c>
      <c r="E54" s="96"/>
      <c r="G54" s="150"/>
      <c r="H54" s="150"/>
      <c r="I54" s="117"/>
      <c r="J54" s="205"/>
      <c r="K54" s="205"/>
      <c r="L54" s="65"/>
      <c r="M54" s="205"/>
      <c r="N54" s="205"/>
      <c r="O54" s="65"/>
    </row>
    <row r="55" spans="1:20" ht="34.15" customHeight="1">
      <c r="B55" s="218"/>
      <c r="C55" s="98" t="s">
        <v>0</v>
      </c>
      <c r="D55" s="232" t="str">
        <f>IF(D41="","",MAX((D39-D44),0))</f>
        <v/>
      </c>
      <c r="E55" s="99"/>
      <c r="F55" s="91"/>
      <c r="G55" s="150"/>
      <c r="H55" s="150"/>
      <c r="I55" s="117"/>
      <c r="J55" s="205"/>
      <c r="K55" s="205"/>
      <c r="L55" s="65"/>
      <c r="M55" s="205"/>
      <c r="N55" s="205"/>
      <c r="O55" s="65"/>
    </row>
    <row r="56" spans="1:20" ht="34.15" customHeight="1">
      <c r="B56" s="316" t="s">
        <v>83</v>
      </c>
      <c r="C56" s="92" t="s">
        <v>79</v>
      </c>
      <c r="D56" s="78" t="str">
        <f>IF(H52="","",H62)</f>
        <v/>
      </c>
      <c r="E56" s="96"/>
      <c r="F56" s="91"/>
      <c r="G56" s="150"/>
      <c r="H56" s="150"/>
      <c r="I56" s="117"/>
      <c r="J56" s="205"/>
      <c r="K56" s="205"/>
      <c r="L56" s="65"/>
      <c r="M56" s="205"/>
      <c r="N56" s="205"/>
      <c r="O56" s="65"/>
    </row>
    <row r="57" spans="1:20" ht="34.15" customHeight="1">
      <c r="B57" s="316"/>
      <c r="C57" s="92" t="s">
        <v>123</v>
      </c>
      <c r="D57" s="148"/>
      <c r="E57" s="100"/>
      <c r="G57" s="150"/>
      <c r="H57" s="150"/>
      <c r="I57" s="117"/>
      <c r="J57" s="205"/>
      <c r="K57" s="205"/>
      <c r="L57" s="65"/>
      <c r="M57" s="205"/>
      <c r="N57" s="205"/>
      <c r="O57" s="65"/>
    </row>
    <row r="58" spans="1:20" ht="34.15" customHeight="1">
      <c r="B58" s="316"/>
      <c r="C58" s="101" t="s">
        <v>81</v>
      </c>
      <c r="D58" s="80" t="str">
        <f>IF(G52="","",G62)</f>
        <v/>
      </c>
      <c r="E58" s="102"/>
      <c r="G58" s="150"/>
      <c r="H58" s="150"/>
      <c r="I58" s="117"/>
      <c r="J58" s="205"/>
      <c r="K58" s="205"/>
      <c r="L58" s="65"/>
      <c r="M58" s="205"/>
      <c r="N58" s="205"/>
      <c r="O58" s="65"/>
    </row>
    <row r="59" spans="1:20" ht="34.15" customHeight="1">
      <c r="A59" s="219"/>
      <c r="B59" s="219"/>
      <c r="C59" s="223" t="s">
        <v>55</v>
      </c>
      <c r="D59" s="81" t="str">
        <f>IF(D57="","",(IF(D56*D57&lt;D55,"mniejsza",IF(D56*D57=D55,"równa","większa"))))</f>
        <v/>
      </c>
      <c r="E59" s="103"/>
      <c r="F59" s="103"/>
      <c r="G59" s="149"/>
      <c r="H59" s="149"/>
      <c r="I59" s="116"/>
      <c r="J59" s="65"/>
      <c r="K59" s="65"/>
      <c r="L59" s="65"/>
      <c r="M59" s="65"/>
      <c r="N59" s="65"/>
      <c r="O59" s="65"/>
    </row>
    <row r="60" spans="1:20" ht="34.15" customHeight="1">
      <c r="A60" s="206"/>
      <c r="B60" s="220"/>
      <c r="C60" s="224" t="s">
        <v>56</v>
      </c>
      <c r="D60" s="236" t="str">
        <f>IF(D57="","",(D56*D57))</f>
        <v/>
      </c>
      <c r="E60" s="104"/>
      <c r="F60" s="105"/>
      <c r="G60" s="151"/>
      <c r="H60" s="151"/>
      <c r="I60" s="118"/>
      <c r="J60" s="68"/>
      <c r="K60" s="68"/>
      <c r="L60" s="65"/>
      <c r="M60" s="68"/>
      <c r="N60" s="68"/>
      <c r="O60" s="65"/>
    </row>
    <row r="61" spans="1:20" ht="34.15" customHeight="1">
      <c r="A61" s="206"/>
      <c r="B61" s="220"/>
      <c r="C61" s="224" t="s">
        <v>57</v>
      </c>
      <c r="D61" s="83" t="str">
        <f>IF(D57="","",(D58/D60))</f>
        <v/>
      </c>
      <c r="E61" s="107"/>
      <c r="F61" s="108"/>
      <c r="G61" s="150"/>
      <c r="H61" s="150"/>
      <c r="I61" s="118"/>
      <c r="J61" s="205"/>
      <c r="K61" s="205"/>
      <c r="L61" s="65"/>
      <c r="M61" s="205"/>
      <c r="N61" s="205"/>
      <c r="O61" s="65"/>
      <c r="P61" s="119"/>
      <c r="Q61" s="119"/>
      <c r="R61" s="119"/>
      <c r="S61" s="119"/>
      <c r="T61" s="119"/>
    </row>
    <row r="62" spans="1:20" s="120" customFormat="1" ht="34.15" customHeight="1">
      <c r="A62" s="221"/>
      <c r="B62" s="222"/>
      <c r="C62" s="84" t="s">
        <v>88</v>
      </c>
      <c r="D62" s="85" t="str">
        <f>IF(D57="","",(IF(OR(D61&lt;=D52),D61,D52))*(IF(OR(D60&lt;=D55),D60,D55)))</f>
        <v/>
      </c>
      <c r="E62" s="109"/>
      <c r="F62" s="77"/>
      <c r="G62" s="229" t="str">
        <f>IF(G52="","",SUM(G52:G61))</f>
        <v/>
      </c>
      <c r="H62" s="49" t="str">
        <f>IF(H52="","",SUM(H52:H61))</f>
        <v/>
      </c>
      <c r="I62" s="31"/>
      <c r="J62" s="70"/>
      <c r="K62" s="70"/>
      <c r="L62" s="70"/>
      <c r="M62" s="70"/>
      <c r="N62" s="70"/>
      <c r="O62" s="70"/>
      <c r="P62" s="119"/>
      <c r="Q62" s="119"/>
      <c r="R62" s="119"/>
      <c r="S62" s="119"/>
      <c r="T62" s="119"/>
    </row>
    <row r="63" spans="1:20" ht="34.15" customHeight="1">
      <c r="A63" s="206"/>
      <c r="B63" s="206"/>
      <c r="C63" s="61" t="s">
        <v>89</v>
      </c>
      <c r="D63" s="86" t="str">
        <f>IF(D57="","",MIN(D62:D62))</f>
        <v/>
      </c>
      <c r="E63" s="110"/>
      <c r="F63" s="111"/>
      <c r="G63" s="140" t="s">
        <v>58</v>
      </c>
      <c r="H63" s="140" t="s">
        <v>59</v>
      </c>
      <c r="I63" s="31"/>
      <c r="J63" s="317"/>
      <c r="K63" s="317"/>
      <c r="L63" s="317"/>
      <c r="M63" s="317"/>
      <c r="N63" s="72"/>
      <c r="O63" s="204"/>
      <c r="P63" s="119"/>
      <c r="Q63" s="119"/>
      <c r="R63" s="119"/>
      <c r="S63" s="119"/>
      <c r="T63" s="119"/>
    </row>
    <row r="64" spans="1:20" ht="34.15" customHeight="1">
      <c r="A64" s="206"/>
      <c r="B64" s="206"/>
      <c r="C64" s="226"/>
      <c r="D64" s="227"/>
      <c r="E64" s="110"/>
      <c r="F64" s="111"/>
      <c r="G64" s="140"/>
      <c r="H64" s="140"/>
      <c r="I64" s="31"/>
      <c r="J64" s="240"/>
      <c r="K64" s="240"/>
      <c r="L64" s="240"/>
      <c r="M64" s="240"/>
      <c r="N64" s="72"/>
      <c r="O64" s="204"/>
      <c r="P64" s="119"/>
      <c r="Q64" s="119"/>
      <c r="R64" s="119"/>
      <c r="S64" s="119"/>
      <c r="T64" s="119"/>
    </row>
    <row r="65" spans="1:20" ht="15.6" customHeight="1">
      <c r="A65" s="206"/>
      <c r="B65" s="206"/>
      <c r="C65" s="226"/>
      <c r="D65" s="227"/>
      <c r="E65" s="110"/>
      <c r="F65" s="111"/>
      <c r="G65" s="140"/>
      <c r="H65" s="140"/>
      <c r="I65" s="31"/>
      <c r="J65" s="240"/>
      <c r="K65" s="240"/>
      <c r="L65" s="240"/>
      <c r="M65" s="240"/>
      <c r="N65" s="72"/>
      <c r="O65" s="204"/>
      <c r="P65" s="119"/>
      <c r="Q65" s="119"/>
      <c r="R65" s="119"/>
      <c r="S65" s="119"/>
      <c r="T65" s="119"/>
    </row>
    <row r="66" spans="1:20" ht="39.75" customHeight="1">
      <c r="A66" s="326" t="s">
        <v>171</v>
      </c>
      <c r="B66" s="327"/>
      <c r="C66" s="114"/>
      <c r="F66" s="90"/>
      <c r="G66" s="305" t="s">
        <v>96</v>
      </c>
      <c r="H66" s="305"/>
      <c r="J66" s="319"/>
      <c r="K66" s="319"/>
      <c r="L66" s="319"/>
      <c r="M66" s="319"/>
      <c r="N66" s="319"/>
      <c r="O66" s="319"/>
    </row>
    <row r="67" spans="1:20" ht="60.6" customHeight="1">
      <c r="A67" s="87"/>
      <c r="B67" s="5" t="s">
        <v>105</v>
      </c>
      <c r="C67" s="207" t="s">
        <v>110</v>
      </c>
      <c r="D67" s="88"/>
      <c r="F67" s="320"/>
      <c r="G67" s="243" t="s">
        <v>141</v>
      </c>
      <c r="H67" s="243" t="s">
        <v>140</v>
      </c>
      <c r="I67" s="90"/>
      <c r="J67" s="62"/>
      <c r="K67" s="62"/>
      <c r="L67" s="63"/>
      <c r="M67" s="62"/>
      <c r="N67" s="62"/>
      <c r="O67" s="63"/>
    </row>
    <row r="68" spans="1:20" s="91" customFormat="1" ht="34.15" customHeight="1">
      <c r="B68" s="241" t="s">
        <v>2</v>
      </c>
      <c r="C68" s="92" t="s">
        <v>76</v>
      </c>
      <c r="D68" s="93">
        <f>D5</f>
        <v>300</v>
      </c>
      <c r="E68" s="94"/>
      <c r="F68" s="320"/>
      <c r="G68" s="149"/>
      <c r="H68" s="149"/>
      <c r="I68" s="116"/>
      <c r="J68" s="65"/>
      <c r="K68" s="65"/>
      <c r="L68" s="65"/>
      <c r="M68" s="65"/>
      <c r="N68" s="65"/>
      <c r="O68" s="65"/>
    </row>
    <row r="69" spans="1:20" s="91" customFormat="1" ht="34.15" customHeight="1">
      <c r="B69" s="321" t="s">
        <v>1</v>
      </c>
      <c r="C69" s="92" t="s">
        <v>77</v>
      </c>
      <c r="D69" s="78" t="s">
        <v>6</v>
      </c>
      <c r="E69" s="96"/>
      <c r="G69" s="150"/>
      <c r="H69" s="150"/>
      <c r="I69" s="117"/>
      <c r="J69" s="205"/>
      <c r="K69" s="205"/>
      <c r="L69" s="65"/>
      <c r="M69" s="205"/>
      <c r="N69" s="205"/>
      <c r="O69" s="65"/>
    </row>
    <row r="70" spans="1:20" s="91" customFormat="1" ht="34.15" customHeight="1">
      <c r="B70" s="321"/>
      <c r="C70" s="92" t="s">
        <v>78</v>
      </c>
      <c r="D70" s="78" t="s">
        <v>6</v>
      </c>
      <c r="E70" s="96"/>
      <c r="G70" s="150"/>
      <c r="H70" s="150"/>
      <c r="I70" s="117"/>
      <c r="J70" s="205"/>
      <c r="K70" s="205"/>
      <c r="L70" s="65"/>
      <c r="M70" s="205"/>
      <c r="N70" s="205"/>
      <c r="O70" s="65"/>
    </row>
    <row r="71" spans="1:20" ht="34.15" customHeight="1">
      <c r="B71" s="218"/>
      <c r="C71" s="98" t="s">
        <v>0</v>
      </c>
      <c r="D71" s="232" t="str">
        <f>IF(D57="","",MAX((D55-D60),0))</f>
        <v/>
      </c>
      <c r="E71" s="99"/>
      <c r="F71" s="91"/>
      <c r="G71" s="150"/>
      <c r="H71" s="150"/>
      <c r="I71" s="117"/>
      <c r="J71" s="205"/>
      <c r="K71" s="205"/>
      <c r="L71" s="65"/>
      <c r="M71" s="205"/>
      <c r="N71" s="205"/>
      <c r="O71" s="65"/>
    </row>
    <row r="72" spans="1:20" ht="34.15" customHeight="1">
      <c r="B72" s="316" t="s">
        <v>84</v>
      </c>
      <c r="C72" s="92" t="s">
        <v>79</v>
      </c>
      <c r="D72" s="78" t="str">
        <f>IF(H68="","",H78)</f>
        <v/>
      </c>
      <c r="E72" s="96"/>
      <c r="F72" s="91"/>
      <c r="G72" s="150"/>
      <c r="H72" s="150"/>
      <c r="I72" s="117"/>
      <c r="J72" s="205"/>
      <c r="K72" s="205"/>
      <c r="L72" s="65"/>
      <c r="M72" s="205"/>
      <c r="N72" s="205"/>
      <c r="O72" s="65"/>
    </row>
    <row r="73" spans="1:20" ht="34.15" customHeight="1">
      <c r="B73" s="316"/>
      <c r="C73" s="92" t="s">
        <v>121</v>
      </c>
      <c r="D73" s="148"/>
      <c r="E73" s="100"/>
      <c r="G73" s="150"/>
      <c r="H73" s="150"/>
      <c r="I73" s="117"/>
      <c r="J73" s="205"/>
      <c r="K73" s="205"/>
      <c r="L73" s="65"/>
      <c r="M73" s="205"/>
      <c r="N73" s="205"/>
      <c r="O73" s="65"/>
    </row>
    <row r="74" spans="1:20" ht="34.15" customHeight="1">
      <c r="B74" s="316"/>
      <c r="C74" s="101" t="s">
        <v>81</v>
      </c>
      <c r="D74" s="80" t="str">
        <f>IF(G68="","",G78)</f>
        <v/>
      </c>
      <c r="E74" s="102"/>
      <c r="G74" s="150"/>
      <c r="H74" s="150"/>
      <c r="I74" s="117"/>
      <c r="J74" s="205"/>
      <c r="K74" s="205"/>
      <c r="L74" s="65"/>
      <c r="M74" s="205"/>
      <c r="N74" s="205"/>
      <c r="O74" s="65"/>
    </row>
    <row r="75" spans="1:20" ht="34.15" customHeight="1">
      <c r="A75" s="219"/>
      <c r="B75" s="219"/>
      <c r="C75" s="223" t="s">
        <v>55</v>
      </c>
      <c r="D75" s="81" t="str">
        <f>IF(D73="","",(IF(D72*D73&lt;D71,"mniejsza",IF(D72*D73=D71,"równa","większa"))))</f>
        <v/>
      </c>
      <c r="E75" s="103"/>
      <c r="F75" s="103"/>
      <c r="G75" s="149"/>
      <c r="H75" s="149"/>
      <c r="I75" s="116"/>
      <c r="J75" s="65"/>
      <c r="K75" s="65"/>
      <c r="L75" s="65"/>
      <c r="M75" s="65"/>
      <c r="N75" s="65"/>
      <c r="O75" s="65"/>
    </row>
    <row r="76" spans="1:20" ht="34.15" customHeight="1">
      <c r="A76" s="206"/>
      <c r="B76" s="220"/>
      <c r="C76" s="224" t="s">
        <v>56</v>
      </c>
      <c r="D76" s="236" t="str">
        <f>IF(D73="","",(D72*D73))</f>
        <v/>
      </c>
      <c r="E76" s="104"/>
      <c r="F76" s="105"/>
      <c r="G76" s="151"/>
      <c r="H76" s="151"/>
      <c r="I76" s="118"/>
      <c r="J76" s="68"/>
      <c r="K76" s="68"/>
      <c r="L76" s="65"/>
      <c r="M76" s="68"/>
      <c r="N76" s="68"/>
      <c r="O76" s="65"/>
    </row>
    <row r="77" spans="1:20" ht="34.15" customHeight="1">
      <c r="A77" s="206"/>
      <c r="B77" s="220"/>
      <c r="C77" s="224" t="s">
        <v>57</v>
      </c>
      <c r="D77" s="83" t="str">
        <f>IF(D73="","",(D74/D76))</f>
        <v/>
      </c>
      <c r="E77" s="107"/>
      <c r="F77" s="108"/>
      <c r="G77" s="150"/>
      <c r="H77" s="150"/>
      <c r="I77" s="118"/>
      <c r="J77" s="205"/>
      <c r="K77" s="205"/>
      <c r="L77" s="65"/>
      <c r="M77" s="205"/>
      <c r="N77" s="205"/>
      <c r="O77" s="65"/>
      <c r="P77" s="119"/>
      <c r="Q77" s="119"/>
      <c r="R77" s="119"/>
      <c r="S77" s="119"/>
      <c r="T77" s="119"/>
    </row>
    <row r="78" spans="1:20" s="120" customFormat="1" ht="34.15" customHeight="1">
      <c r="A78" s="221"/>
      <c r="B78" s="222"/>
      <c r="C78" s="84" t="s">
        <v>88</v>
      </c>
      <c r="D78" s="85" t="str">
        <f>IF(D73="","",(IF(OR(D77&lt;=D68),D77,D68))*(IF(OR(D76&lt;=D71),D76,D71)))</f>
        <v/>
      </c>
      <c r="E78" s="109"/>
      <c r="F78" s="77"/>
      <c r="G78" s="229" t="str">
        <f>IF(G68="","",SUM(G68:G77))</f>
        <v/>
      </c>
      <c r="H78" s="49" t="str">
        <f>IF(H68="","",SUM(H68:H77))</f>
        <v/>
      </c>
      <c r="I78" s="31"/>
      <c r="J78" s="70"/>
      <c r="K78" s="70"/>
      <c r="L78" s="70"/>
      <c r="M78" s="70"/>
      <c r="N78" s="70"/>
      <c r="O78" s="70"/>
      <c r="P78" s="119"/>
      <c r="Q78" s="119"/>
      <c r="R78" s="119"/>
      <c r="S78" s="119"/>
      <c r="T78" s="119"/>
    </row>
    <row r="79" spans="1:20" ht="34.15" customHeight="1">
      <c r="A79" s="206"/>
      <c r="B79" s="206"/>
      <c r="C79" s="61" t="s">
        <v>89</v>
      </c>
      <c r="D79" s="86" t="str">
        <f>IF(D73="","",MIN(D78:D78))</f>
        <v/>
      </c>
      <c r="E79" s="110"/>
      <c r="F79" s="111"/>
      <c r="G79" s="140" t="s">
        <v>58</v>
      </c>
      <c r="H79" s="140" t="s">
        <v>59</v>
      </c>
      <c r="I79" s="31"/>
      <c r="J79" s="317"/>
      <c r="K79" s="317"/>
      <c r="L79" s="317"/>
      <c r="M79" s="317"/>
      <c r="N79" s="72"/>
      <c r="O79" s="204"/>
      <c r="P79" s="119"/>
      <c r="Q79" s="119"/>
      <c r="R79" s="119"/>
      <c r="S79" s="119"/>
      <c r="T79" s="119"/>
    </row>
    <row r="80" spans="1:20" ht="34.15" customHeight="1">
      <c r="A80" s="206"/>
      <c r="B80" s="206"/>
      <c r="C80" s="226"/>
      <c r="D80" s="227"/>
      <c r="E80" s="110"/>
      <c r="F80" s="111"/>
      <c r="G80" s="140"/>
      <c r="H80" s="140"/>
      <c r="I80" s="31"/>
      <c r="J80" s="240"/>
      <c r="K80" s="240"/>
      <c r="L80" s="240"/>
      <c r="M80" s="240"/>
      <c r="N80" s="72"/>
      <c r="O80" s="204"/>
      <c r="P80" s="119"/>
      <c r="Q80" s="119"/>
      <c r="R80" s="119"/>
      <c r="S80" s="119"/>
      <c r="T80" s="119"/>
    </row>
    <row r="81" spans="1:20" ht="24" customHeight="1">
      <c r="A81" s="206"/>
      <c r="B81" s="206"/>
      <c r="C81" s="226"/>
      <c r="D81" s="227"/>
      <c r="E81" s="110"/>
      <c r="F81" s="111"/>
      <c r="G81" s="140"/>
      <c r="H81" s="140"/>
      <c r="I81" s="31"/>
      <c r="J81" s="240"/>
      <c r="K81" s="240"/>
      <c r="L81" s="240"/>
      <c r="M81" s="240"/>
      <c r="N81" s="72"/>
      <c r="O81" s="204"/>
      <c r="P81" s="119"/>
      <c r="Q81" s="119"/>
      <c r="R81" s="119"/>
      <c r="S81" s="119"/>
      <c r="T81" s="119"/>
    </row>
    <row r="82" spans="1:20" ht="39.75" customHeight="1">
      <c r="A82" s="326"/>
      <c r="B82" s="327"/>
      <c r="C82" s="114"/>
      <c r="F82" s="90"/>
      <c r="G82" s="305" t="s">
        <v>96</v>
      </c>
      <c r="H82" s="305"/>
      <c r="J82" s="319"/>
      <c r="K82" s="319"/>
      <c r="L82" s="319"/>
      <c r="M82" s="319"/>
      <c r="N82" s="319"/>
      <c r="O82" s="319"/>
    </row>
    <row r="83" spans="1:20" ht="60.6" customHeight="1">
      <c r="A83" s="87"/>
      <c r="B83" s="5" t="s">
        <v>105</v>
      </c>
      <c r="C83" s="207" t="s">
        <v>164</v>
      </c>
      <c r="D83" s="88"/>
      <c r="F83" s="320"/>
      <c r="G83" s="243" t="s">
        <v>141</v>
      </c>
      <c r="H83" s="243" t="s">
        <v>140</v>
      </c>
      <c r="I83" s="90"/>
      <c r="J83" s="62"/>
      <c r="K83" s="62"/>
      <c r="L83" s="63"/>
      <c r="M83" s="62"/>
      <c r="N83" s="62"/>
      <c r="O83" s="63"/>
    </row>
    <row r="84" spans="1:20" s="91" customFormat="1" ht="34.15" customHeight="1">
      <c r="B84" s="241" t="s">
        <v>2</v>
      </c>
      <c r="C84" s="92" t="s">
        <v>76</v>
      </c>
      <c r="D84" s="93">
        <f>D5</f>
        <v>300</v>
      </c>
      <c r="E84" s="94"/>
      <c r="F84" s="320"/>
      <c r="G84" s="149"/>
      <c r="H84" s="149"/>
      <c r="I84" s="116"/>
      <c r="J84" s="65"/>
      <c r="K84" s="65"/>
      <c r="L84" s="65"/>
      <c r="M84" s="65"/>
      <c r="N84" s="65"/>
      <c r="O84" s="65"/>
    </row>
    <row r="85" spans="1:20" s="91" customFormat="1" ht="34.15" customHeight="1">
      <c r="B85" s="321" t="s">
        <v>1</v>
      </c>
      <c r="C85" s="92" t="s">
        <v>77</v>
      </c>
      <c r="D85" s="78" t="s">
        <v>6</v>
      </c>
      <c r="E85" s="96"/>
      <c r="G85" s="150"/>
      <c r="H85" s="150"/>
      <c r="I85" s="117"/>
      <c r="J85" s="205"/>
      <c r="K85" s="205"/>
      <c r="L85" s="65"/>
      <c r="M85" s="205"/>
      <c r="N85" s="205"/>
      <c r="O85" s="65"/>
    </row>
    <row r="86" spans="1:20" s="91" customFormat="1" ht="34.15" customHeight="1">
      <c r="B86" s="321"/>
      <c r="C86" s="92" t="s">
        <v>78</v>
      </c>
      <c r="D86" s="78" t="s">
        <v>6</v>
      </c>
      <c r="E86" s="96"/>
      <c r="G86" s="150"/>
      <c r="H86" s="150"/>
      <c r="I86" s="117"/>
      <c r="J86" s="205"/>
      <c r="K86" s="205"/>
      <c r="L86" s="65"/>
      <c r="M86" s="205"/>
      <c r="N86" s="205"/>
      <c r="O86" s="65"/>
    </row>
    <row r="87" spans="1:20" ht="34.15" customHeight="1">
      <c r="B87" s="218"/>
      <c r="C87" s="98" t="s">
        <v>0</v>
      </c>
      <c r="D87" s="232" t="str">
        <f>IF(D73="","",MAX((D71-D76),0))</f>
        <v/>
      </c>
      <c r="E87" s="99"/>
      <c r="F87" s="91"/>
      <c r="G87" s="150"/>
      <c r="H87" s="150"/>
      <c r="I87" s="117"/>
      <c r="J87" s="205"/>
      <c r="K87" s="205"/>
      <c r="L87" s="65"/>
      <c r="M87" s="205"/>
      <c r="N87" s="205"/>
      <c r="O87" s="65"/>
    </row>
    <row r="88" spans="1:20" ht="34.15" customHeight="1">
      <c r="B88" s="316" t="s">
        <v>165</v>
      </c>
      <c r="C88" s="92" t="s">
        <v>79</v>
      </c>
      <c r="D88" s="78" t="str">
        <f>IF(H84="","",H94)</f>
        <v/>
      </c>
      <c r="E88" s="96"/>
      <c r="F88" s="91"/>
      <c r="G88" s="150"/>
      <c r="H88" s="150"/>
      <c r="I88" s="117"/>
      <c r="J88" s="205"/>
      <c r="K88" s="205"/>
      <c r="L88" s="65"/>
      <c r="M88" s="205"/>
      <c r="N88" s="205"/>
      <c r="O88" s="65"/>
    </row>
    <row r="89" spans="1:20" ht="34.15" customHeight="1">
      <c r="B89" s="316"/>
      <c r="C89" s="92" t="s">
        <v>121</v>
      </c>
      <c r="D89" s="148"/>
      <c r="E89" s="100"/>
      <c r="G89" s="150"/>
      <c r="H89" s="150"/>
      <c r="I89" s="117"/>
      <c r="J89" s="205"/>
      <c r="K89" s="205"/>
      <c r="L89" s="65"/>
      <c r="M89" s="205"/>
      <c r="N89" s="205"/>
      <c r="O89" s="65"/>
    </row>
    <row r="90" spans="1:20" ht="34.15" customHeight="1">
      <c r="B90" s="316"/>
      <c r="C90" s="101" t="s">
        <v>81</v>
      </c>
      <c r="D90" s="80" t="str">
        <f>IF(G84="","",G94)</f>
        <v/>
      </c>
      <c r="E90" s="102"/>
      <c r="G90" s="150"/>
      <c r="H90" s="150"/>
      <c r="I90" s="117"/>
      <c r="J90" s="205"/>
      <c r="K90" s="205"/>
      <c r="L90" s="65"/>
      <c r="M90" s="205"/>
      <c r="N90" s="205"/>
      <c r="O90" s="65"/>
    </row>
    <row r="91" spans="1:20" ht="34.15" customHeight="1">
      <c r="A91" s="219"/>
      <c r="B91" s="219"/>
      <c r="C91" s="223" t="s">
        <v>55</v>
      </c>
      <c r="D91" s="81" t="str">
        <f>IF(D89="","",(IF(D88*D89&lt;D87,"mniejsza",IF(D88*D89=D87,"równa","większa"))))</f>
        <v/>
      </c>
      <c r="E91" s="103"/>
      <c r="F91" s="103"/>
      <c r="G91" s="149"/>
      <c r="H91" s="149"/>
      <c r="I91" s="116"/>
      <c r="J91" s="65"/>
      <c r="K91" s="65"/>
      <c r="L91" s="65"/>
      <c r="M91" s="65"/>
      <c r="N91" s="65"/>
      <c r="O91" s="65"/>
    </row>
    <row r="92" spans="1:20" ht="34.15" customHeight="1">
      <c r="A92" s="206"/>
      <c r="B92" s="220"/>
      <c r="C92" s="224" t="s">
        <v>56</v>
      </c>
      <c r="D92" s="236" t="str">
        <f>IF(D89="","",(D88*D89))</f>
        <v/>
      </c>
      <c r="E92" s="104"/>
      <c r="F92" s="105"/>
      <c r="G92" s="151"/>
      <c r="H92" s="151"/>
      <c r="I92" s="118"/>
      <c r="J92" s="68"/>
      <c r="K92" s="68"/>
      <c r="L92" s="65"/>
      <c r="M92" s="68"/>
      <c r="N92" s="68"/>
      <c r="O92" s="65"/>
    </row>
    <row r="93" spans="1:20" ht="34.15" customHeight="1">
      <c r="A93" s="206"/>
      <c r="B93" s="220"/>
      <c r="C93" s="224" t="s">
        <v>57</v>
      </c>
      <c r="D93" s="83" t="str">
        <f>IF(D89="","",(D90/D92))</f>
        <v/>
      </c>
      <c r="E93" s="107"/>
      <c r="F93" s="108"/>
      <c r="G93" s="150"/>
      <c r="H93" s="150"/>
      <c r="I93" s="118"/>
      <c r="J93" s="205"/>
      <c r="K93" s="205"/>
      <c r="L93" s="65"/>
      <c r="M93" s="205"/>
      <c r="N93" s="205"/>
      <c r="O93" s="65"/>
      <c r="P93" s="119"/>
      <c r="Q93" s="119"/>
      <c r="R93" s="119"/>
      <c r="S93" s="119"/>
      <c r="T93" s="119"/>
    </row>
    <row r="94" spans="1:20" s="120" customFormat="1" ht="34.15" customHeight="1">
      <c r="A94" s="221"/>
      <c r="B94" s="222"/>
      <c r="C94" s="84" t="s">
        <v>88</v>
      </c>
      <c r="D94" s="85" t="str">
        <f>IF(D89="","",(IF(OR(D93&lt;=D84),D93,D84))*(IF(OR(D92&lt;=D87),D92,D87)))</f>
        <v/>
      </c>
      <c r="E94" s="109"/>
      <c r="F94" s="77"/>
      <c r="G94" s="229" t="str">
        <f>IF(G84="","",SUM(G84:G93))</f>
        <v/>
      </c>
      <c r="H94" s="49" t="str">
        <f>IF(H84="","",SUM(H84:H93))</f>
        <v/>
      </c>
      <c r="I94" s="31"/>
      <c r="J94" s="70"/>
      <c r="K94" s="70"/>
      <c r="L94" s="70"/>
      <c r="M94" s="70"/>
      <c r="N94" s="70"/>
      <c r="O94" s="70"/>
      <c r="P94" s="119"/>
      <c r="Q94" s="119"/>
      <c r="R94" s="119"/>
      <c r="S94" s="119"/>
      <c r="T94" s="119"/>
    </row>
    <row r="95" spans="1:20" ht="34.15" customHeight="1">
      <c r="A95" s="206"/>
      <c r="B95" s="206"/>
      <c r="C95" s="61" t="s">
        <v>89</v>
      </c>
      <c r="D95" s="86" t="str">
        <f>IF(D89="","",MIN(D94:D94))</f>
        <v/>
      </c>
      <c r="E95" s="110"/>
      <c r="F95" s="111"/>
      <c r="G95" s="140" t="s">
        <v>58</v>
      </c>
      <c r="H95" s="140" t="s">
        <v>59</v>
      </c>
      <c r="I95" s="31"/>
      <c r="J95" s="317"/>
      <c r="K95" s="317"/>
      <c r="L95" s="317"/>
      <c r="M95" s="317"/>
      <c r="N95" s="72"/>
      <c r="O95" s="204"/>
      <c r="P95" s="119"/>
      <c r="Q95" s="119"/>
      <c r="R95" s="119"/>
      <c r="S95" s="119"/>
      <c r="T95" s="119"/>
    </row>
    <row r="96" spans="1:20" ht="34.15" customHeight="1">
      <c r="A96" s="206"/>
      <c r="B96" s="206"/>
      <c r="C96" s="226"/>
      <c r="D96" s="227"/>
      <c r="E96" s="110"/>
      <c r="F96" s="111"/>
      <c r="G96" s="140"/>
      <c r="H96" s="140"/>
      <c r="I96" s="31"/>
      <c r="J96" s="240"/>
      <c r="K96" s="240"/>
      <c r="L96" s="240"/>
      <c r="M96" s="240"/>
      <c r="N96" s="72"/>
      <c r="O96" s="204"/>
      <c r="P96" s="119"/>
      <c r="Q96" s="119"/>
      <c r="R96" s="119"/>
      <c r="S96" s="119"/>
      <c r="T96" s="119"/>
    </row>
    <row r="97" spans="1:20" ht="34.15" customHeight="1">
      <c r="A97" s="206"/>
      <c r="B97" s="206"/>
      <c r="C97" s="226"/>
      <c r="D97" s="227"/>
      <c r="E97" s="110"/>
      <c r="F97" s="111"/>
      <c r="G97" s="140"/>
      <c r="H97" s="140"/>
      <c r="I97" s="31"/>
      <c r="J97" s="240"/>
      <c r="K97" s="240"/>
      <c r="L97" s="240"/>
      <c r="M97" s="240"/>
      <c r="N97" s="72"/>
      <c r="O97" s="204"/>
      <c r="P97" s="119"/>
      <c r="Q97" s="119"/>
      <c r="R97" s="119"/>
      <c r="S97" s="119"/>
      <c r="T97" s="119"/>
    </row>
    <row r="98" spans="1:20" ht="39.75" customHeight="1">
      <c r="A98" s="326" t="s">
        <v>170</v>
      </c>
      <c r="B98" s="327"/>
      <c r="C98" s="114"/>
      <c r="F98" s="90"/>
      <c r="G98" s="305" t="s">
        <v>96</v>
      </c>
      <c r="H98" s="305"/>
      <c r="J98" s="319"/>
      <c r="K98" s="319"/>
      <c r="L98" s="319"/>
      <c r="M98" s="319"/>
      <c r="N98" s="319"/>
      <c r="O98" s="319"/>
    </row>
    <row r="99" spans="1:20" ht="60.6" customHeight="1">
      <c r="A99" s="87"/>
      <c r="B99" s="5" t="s">
        <v>105</v>
      </c>
      <c r="C99" s="207" t="s">
        <v>167</v>
      </c>
      <c r="D99" s="88"/>
      <c r="F99" s="320"/>
      <c r="G99" s="243" t="s">
        <v>141</v>
      </c>
      <c r="H99" s="243" t="s">
        <v>140</v>
      </c>
      <c r="I99" s="90"/>
      <c r="J99" s="62"/>
      <c r="K99" s="62"/>
      <c r="L99" s="63"/>
      <c r="M99" s="62"/>
      <c r="N99" s="62"/>
      <c r="O99" s="63"/>
    </row>
    <row r="100" spans="1:20" s="91" customFormat="1" ht="34.15" customHeight="1">
      <c r="B100" s="241" t="s">
        <v>2</v>
      </c>
      <c r="C100" s="92" t="s">
        <v>76</v>
      </c>
      <c r="D100" s="93">
        <f>D5</f>
        <v>300</v>
      </c>
      <c r="E100" s="94"/>
      <c r="F100" s="320"/>
      <c r="G100" s="149"/>
      <c r="H100" s="149"/>
      <c r="I100" s="116"/>
      <c r="J100" s="65"/>
      <c r="K100" s="65"/>
      <c r="L100" s="65"/>
      <c r="M100" s="65"/>
      <c r="N100" s="65"/>
      <c r="O100" s="65"/>
    </row>
    <row r="101" spans="1:20" s="91" customFormat="1" ht="34.15" customHeight="1">
      <c r="B101" s="321" t="s">
        <v>1</v>
      </c>
      <c r="C101" s="92" t="s">
        <v>77</v>
      </c>
      <c r="D101" s="78" t="s">
        <v>6</v>
      </c>
      <c r="E101" s="96"/>
      <c r="G101" s="150"/>
      <c r="H101" s="150"/>
      <c r="I101" s="117"/>
      <c r="J101" s="205"/>
      <c r="K101" s="205"/>
      <c r="L101" s="65"/>
      <c r="M101" s="205"/>
      <c r="N101" s="205"/>
      <c r="O101" s="65"/>
    </row>
    <row r="102" spans="1:20" s="91" customFormat="1" ht="34.15" customHeight="1">
      <c r="B102" s="321"/>
      <c r="C102" s="92" t="s">
        <v>78</v>
      </c>
      <c r="D102" s="78" t="s">
        <v>6</v>
      </c>
      <c r="E102" s="96"/>
      <c r="G102" s="150"/>
      <c r="H102" s="150"/>
      <c r="I102" s="117"/>
      <c r="J102" s="205"/>
      <c r="K102" s="205"/>
      <c r="L102" s="65"/>
      <c r="M102" s="205"/>
      <c r="N102" s="205"/>
      <c r="O102" s="65"/>
    </row>
    <row r="103" spans="1:20" ht="34.15" customHeight="1">
      <c r="B103" s="218"/>
      <c r="C103" s="98" t="s">
        <v>0</v>
      </c>
      <c r="D103" s="232" t="str">
        <f>IF(D89="","",MAX((D87-D92),0))</f>
        <v/>
      </c>
      <c r="E103" s="99"/>
      <c r="F103" s="91"/>
      <c r="G103" s="150"/>
      <c r="H103" s="150"/>
      <c r="I103" s="117"/>
      <c r="J103" s="205"/>
      <c r="K103" s="205"/>
      <c r="L103" s="65"/>
      <c r="M103" s="205"/>
      <c r="N103" s="205"/>
      <c r="O103" s="65"/>
    </row>
    <row r="104" spans="1:20" ht="34.15" customHeight="1">
      <c r="B104" s="316" t="s">
        <v>168</v>
      </c>
      <c r="C104" s="92" t="s">
        <v>79</v>
      </c>
      <c r="D104" s="78" t="str">
        <f>IF(H100="","",H110)</f>
        <v/>
      </c>
      <c r="E104" s="96"/>
      <c r="F104" s="91"/>
      <c r="G104" s="150"/>
      <c r="H104" s="150"/>
      <c r="I104" s="117"/>
      <c r="J104" s="205"/>
      <c r="K104" s="205"/>
      <c r="L104" s="65"/>
      <c r="M104" s="205"/>
      <c r="N104" s="205"/>
      <c r="O104" s="65"/>
    </row>
    <row r="105" spans="1:20" ht="34.15" customHeight="1">
      <c r="B105" s="316"/>
      <c r="C105" s="92" t="s">
        <v>121</v>
      </c>
      <c r="D105" s="148"/>
      <c r="E105" s="100"/>
      <c r="G105" s="150"/>
      <c r="H105" s="150"/>
      <c r="I105" s="117"/>
      <c r="J105" s="205"/>
      <c r="K105" s="205"/>
      <c r="L105" s="65"/>
      <c r="M105" s="205"/>
      <c r="N105" s="205"/>
      <c r="O105" s="65"/>
    </row>
    <row r="106" spans="1:20" ht="34.15" customHeight="1">
      <c r="B106" s="316"/>
      <c r="C106" s="101" t="s">
        <v>81</v>
      </c>
      <c r="D106" s="80" t="str">
        <f>IF(G100="","",G110)</f>
        <v/>
      </c>
      <c r="E106" s="102"/>
      <c r="G106" s="150"/>
      <c r="H106" s="150"/>
      <c r="I106" s="117"/>
      <c r="J106" s="205"/>
      <c r="K106" s="205"/>
      <c r="L106" s="65"/>
      <c r="M106" s="205"/>
      <c r="N106" s="205"/>
      <c r="O106" s="65"/>
    </row>
    <row r="107" spans="1:20" ht="34.15" customHeight="1">
      <c r="A107" s="219"/>
      <c r="B107" s="219"/>
      <c r="C107" s="223" t="s">
        <v>55</v>
      </c>
      <c r="D107" s="81" t="str">
        <f>IF(D105="","",(IF(D104*D105&lt;D103,"mniejsza",IF(D104*D105=D103,"równa","większa"))))</f>
        <v/>
      </c>
      <c r="E107" s="103"/>
      <c r="F107" s="103"/>
      <c r="G107" s="149"/>
      <c r="H107" s="149"/>
      <c r="I107" s="116"/>
      <c r="J107" s="65"/>
      <c r="K107" s="65"/>
      <c r="L107" s="65"/>
      <c r="M107" s="65"/>
      <c r="N107" s="65"/>
      <c r="O107" s="65"/>
    </row>
    <row r="108" spans="1:20" ht="34.15" customHeight="1">
      <c r="A108" s="206"/>
      <c r="B108" s="220"/>
      <c r="C108" s="224" t="s">
        <v>56</v>
      </c>
      <c r="D108" s="236" t="str">
        <f>IF(D105="","",(D104*D105))</f>
        <v/>
      </c>
      <c r="E108" s="104"/>
      <c r="F108" s="105"/>
      <c r="G108" s="151"/>
      <c r="H108" s="151"/>
      <c r="I108" s="118"/>
      <c r="J108" s="68"/>
      <c r="K108" s="68"/>
      <c r="L108" s="65"/>
      <c r="M108" s="68"/>
      <c r="N108" s="68"/>
      <c r="O108" s="65"/>
    </row>
    <row r="109" spans="1:20" ht="34.15" customHeight="1">
      <c r="A109" s="206"/>
      <c r="B109" s="220"/>
      <c r="C109" s="224" t="s">
        <v>57</v>
      </c>
      <c r="D109" s="83" t="str">
        <f>IF(D105="","",(D106/D108))</f>
        <v/>
      </c>
      <c r="E109" s="107"/>
      <c r="F109" s="108"/>
      <c r="G109" s="150"/>
      <c r="H109" s="150"/>
      <c r="I109" s="118"/>
      <c r="J109" s="205"/>
      <c r="K109" s="205"/>
      <c r="L109" s="65"/>
      <c r="M109" s="205"/>
      <c r="N109" s="205"/>
      <c r="O109" s="65"/>
      <c r="P109" s="119"/>
      <c r="Q109" s="119"/>
      <c r="R109" s="119"/>
      <c r="S109" s="119"/>
      <c r="T109" s="119"/>
    </row>
    <row r="110" spans="1:20" s="120" customFormat="1" ht="34.15" customHeight="1">
      <c r="A110" s="221"/>
      <c r="B110" s="222"/>
      <c r="C110" s="84" t="s">
        <v>88</v>
      </c>
      <c r="D110" s="85" t="str">
        <f>IF(D105="","",(IF(OR(D109&lt;=D100),D109,D100))*(IF(OR(D108&lt;=D103),D108,D103)))</f>
        <v/>
      </c>
      <c r="E110" s="109"/>
      <c r="F110" s="77"/>
      <c r="G110" s="229" t="str">
        <f>IF(G100="","",SUM(G100:G109))</f>
        <v/>
      </c>
      <c r="H110" s="49" t="str">
        <f>IF(H100="","",SUM(H100:H109))</f>
        <v/>
      </c>
      <c r="I110" s="31"/>
      <c r="J110" s="70"/>
      <c r="K110" s="70"/>
      <c r="L110" s="70"/>
      <c r="M110" s="70"/>
      <c r="N110" s="70"/>
      <c r="O110" s="70"/>
      <c r="P110" s="119"/>
      <c r="Q110" s="119"/>
      <c r="R110" s="119"/>
      <c r="S110" s="119"/>
      <c r="T110" s="119"/>
    </row>
    <row r="111" spans="1:20" ht="34.15" customHeight="1">
      <c r="A111" s="206"/>
      <c r="B111" s="206"/>
      <c r="C111" s="61" t="s">
        <v>89</v>
      </c>
      <c r="D111" s="86" t="str">
        <f>IF(D105="","",MIN(D110:D110))</f>
        <v/>
      </c>
      <c r="E111" s="110"/>
      <c r="F111" s="111"/>
      <c r="G111" s="140" t="s">
        <v>58</v>
      </c>
      <c r="H111" s="140" t="s">
        <v>59</v>
      </c>
      <c r="I111" s="31"/>
      <c r="J111" s="317"/>
      <c r="K111" s="317"/>
      <c r="L111" s="317"/>
      <c r="M111" s="317"/>
      <c r="N111" s="72"/>
      <c r="O111" s="204"/>
      <c r="P111" s="119"/>
      <c r="Q111" s="119"/>
      <c r="R111" s="119"/>
      <c r="S111" s="119"/>
      <c r="T111" s="119"/>
    </row>
    <row r="112" spans="1:20" ht="34.15" customHeight="1">
      <c r="A112" s="206"/>
      <c r="B112" s="206"/>
      <c r="C112" s="226"/>
      <c r="D112" s="227"/>
      <c r="E112" s="110"/>
      <c r="F112" s="111"/>
      <c r="G112" s="140"/>
      <c r="H112" s="140"/>
      <c r="I112" s="31"/>
      <c r="J112" s="240"/>
      <c r="K112" s="240"/>
      <c r="L112" s="240"/>
      <c r="M112" s="240"/>
      <c r="N112" s="72"/>
      <c r="O112" s="204"/>
      <c r="P112" s="119"/>
      <c r="Q112" s="119"/>
      <c r="R112" s="119"/>
      <c r="S112" s="119"/>
      <c r="T112" s="119"/>
    </row>
    <row r="113" spans="1:20" ht="34.15" customHeight="1">
      <c r="A113" s="206"/>
      <c r="B113" s="206"/>
      <c r="C113" s="226"/>
      <c r="D113" s="227"/>
      <c r="E113" s="110"/>
      <c r="F113" s="111"/>
      <c r="G113" s="140"/>
      <c r="H113" s="140"/>
      <c r="I113" s="31"/>
      <c r="J113" s="240"/>
      <c r="K113" s="240"/>
      <c r="L113" s="240"/>
      <c r="M113" s="240"/>
      <c r="N113" s="72"/>
      <c r="O113" s="204"/>
      <c r="P113" s="119"/>
      <c r="Q113" s="119"/>
      <c r="R113" s="119"/>
      <c r="S113" s="119"/>
      <c r="T113" s="119"/>
    </row>
    <row r="114" spans="1:20" ht="18.75">
      <c r="A114" s="121"/>
      <c r="B114" s="314" t="s">
        <v>15</v>
      </c>
      <c r="C114" s="314"/>
      <c r="D114" s="314"/>
      <c r="E114" s="314"/>
      <c r="F114" s="314"/>
      <c r="G114" s="314"/>
      <c r="I114" s="122"/>
    </row>
    <row r="115" spans="1:20" s="90" customFormat="1" ht="79.900000000000006" customHeight="1">
      <c r="A115" s="123" t="s">
        <v>9</v>
      </c>
      <c r="B115" s="123" t="s">
        <v>7</v>
      </c>
      <c r="C115" s="225" t="s">
        <v>8</v>
      </c>
      <c r="D115" s="225" t="s">
        <v>10</v>
      </c>
      <c r="E115" s="123" t="s">
        <v>11</v>
      </c>
      <c r="F115" s="123" t="s">
        <v>12</v>
      </c>
      <c r="G115" s="123" t="s">
        <v>13</v>
      </c>
      <c r="I115" s="301" t="s">
        <v>111</v>
      </c>
      <c r="J115" s="301"/>
      <c r="K115" s="301"/>
      <c r="L115" s="193"/>
      <c r="M115" s="193"/>
      <c r="N115" s="3"/>
    </row>
    <row r="116" spans="1:20" s="160" customFormat="1" ht="11.25">
      <c r="A116" s="123"/>
      <c r="B116" s="123">
        <v>1</v>
      </c>
      <c r="C116" s="123">
        <v>2</v>
      </c>
      <c r="D116" s="123">
        <v>3</v>
      </c>
      <c r="E116" s="123">
        <v>4</v>
      </c>
      <c r="F116" s="123">
        <v>5</v>
      </c>
      <c r="G116" s="123">
        <v>6</v>
      </c>
      <c r="I116" s="39"/>
      <c r="J116" s="39"/>
      <c r="K116" s="39"/>
      <c r="L116" s="39"/>
      <c r="M116" s="7"/>
      <c r="N116" s="7"/>
    </row>
    <row r="117" spans="1:20" s="184" customFormat="1" ht="172.9" customHeight="1">
      <c r="A117" s="183">
        <v>1</v>
      </c>
      <c r="B117" s="244" t="s">
        <v>169</v>
      </c>
      <c r="C117" s="191" t="str">
        <f>D7</f>
        <v/>
      </c>
      <c r="D117" s="270" t="s">
        <v>139</v>
      </c>
      <c r="E117" s="191" t="str">
        <f>D6</f>
        <v/>
      </c>
      <c r="F117" s="192">
        <f>D5</f>
        <v>300</v>
      </c>
      <c r="G117" s="189" t="str">
        <f>IF(D17="","",SUM(D17,D32,D47,D63,D79,D95,D111))</f>
        <v/>
      </c>
      <c r="I117" s="185" t="b">
        <f>IF(D12="",0,(IF(D12="Tak",(G117/1.08))))</f>
        <v>0</v>
      </c>
      <c r="J117" s="186"/>
      <c r="K117" s="186"/>
    </row>
  </sheetData>
  <sheetProtection password="8DE1" sheet="1" objects="1" scenarios="1" formatCells="0" formatColumns="0" formatRows="0" insertColumns="0" insertRows="0" insertHyperlinks="0" deleteColumns="0" deleteRows="0" sort="0" autoFilter="0" pivotTables="0"/>
  <protectedRanges>
    <protectedRange sqref="G100:H109" name="Rozstęp19"/>
    <protectedRange sqref="D105" name="Rozstęp18"/>
    <protectedRange sqref="G84:H93" name="Rozstęp17"/>
    <protectedRange sqref="D89" name="Rozstęp16"/>
    <protectedRange sqref="G68:H77 G84:H93 G100:H109" name="Rozstęp14"/>
    <protectedRange sqref="D73 D89 D105" name="Rozstęp13"/>
    <protectedRange sqref="G52:H61" name="Rozstęp12"/>
    <protectedRange sqref="D57" name="Rozstęp11"/>
    <protectedRange sqref="G36:H45" name="Rozstęp10"/>
    <protectedRange sqref="D41" name="Rozstęp9"/>
    <protectedRange sqref="G21:H30" name="Rozstęp8"/>
    <protectedRange sqref="D26" name="Rozstęp7"/>
    <protectedRange sqref="M5:N15" name="Rozstęp6"/>
    <protectedRange sqref="J5:K15" name="Rozstęp5"/>
    <protectedRange sqref="G5:H15" name="Rozstęp4"/>
    <protectedRange sqref="D12" name="Rozstęp3"/>
    <protectedRange sqref="D10" name="Rozstęp2"/>
    <protectedRange sqref="C3" name="Rozstęp1_3"/>
    <protectedRange sqref="D5" name="Rozstęp15"/>
  </protectedRanges>
  <mergeCells count="58">
    <mergeCell ref="A1:B1"/>
    <mergeCell ref="A2:F2"/>
    <mergeCell ref="G2:N2"/>
    <mergeCell ref="A3:B3"/>
    <mergeCell ref="F3:F5"/>
    <mergeCell ref="G3:H3"/>
    <mergeCell ref="J3:O3"/>
    <mergeCell ref="A34:B34"/>
    <mergeCell ref="G34:H34"/>
    <mergeCell ref="J34:O34"/>
    <mergeCell ref="B6:B7"/>
    <mergeCell ref="B9:B11"/>
    <mergeCell ref="J17:M17"/>
    <mergeCell ref="J18:M18"/>
    <mergeCell ref="A19:B19"/>
    <mergeCell ref="G19:H19"/>
    <mergeCell ref="J19:O19"/>
    <mergeCell ref="F20:F21"/>
    <mergeCell ref="B22:B23"/>
    <mergeCell ref="B25:B27"/>
    <mergeCell ref="J32:M32"/>
    <mergeCell ref="J33:M33"/>
    <mergeCell ref="B56:B58"/>
    <mergeCell ref="F35:F36"/>
    <mergeCell ref="B37:B38"/>
    <mergeCell ref="B40:B42"/>
    <mergeCell ref="J47:M47"/>
    <mergeCell ref="J48:M48"/>
    <mergeCell ref="A49:B49"/>
    <mergeCell ref="A50:B50"/>
    <mergeCell ref="G50:H50"/>
    <mergeCell ref="J50:O50"/>
    <mergeCell ref="F51:F52"/>
    <mergeCell ref="B53:B54"/>
    <mergeCell ref="F83:F84"/>
    <mergeCell ref="J63:M63"/>
    <mergeCell ref="A66:B66"/>
    <mergeCell ref="G66:H66"/>
    <mergeCell ref="J66:O66"/>
    <mergeCell ref="F67:F68"/>
    <mergeCell ref="B69:B70"/>
    <mergeCell ref="B72:B74"/>
    <mergeCell ref="J79:M79"/>
    <mergeCell ref="A82:B82"/>
    <mergeCell ref="G82:H82"/>
    <mergeCell ref="J82:O82"/>
    <mergeCell ref="B85:B86"/>
    <mergeCell ref="B88:B90"/>
    <mergeCell ref="J95:M95"/>
    <mergeCell ref="B114:G114"/>
    <mergeCell ref="I115:K115"/>
    <mergeCell ref="A98:B98"/>
    <mergeCell ref="G98:H98"/>
    <mergeCell ref="J98:O98"/>
    <mergeCell ref="F99:F100"/>
    <mergeCell ref="B101:B102"/>
    <mergeCell ref="B104:B106"/>
    <mergeCell ref="J111:M111"/>
  </mergeCells>
  <conditionalFormatting sqref="I117">
    <cfRule type="expression" dxfId="36" priority="1">
      <formula>$D$12="Nie"</formula>
    </cfRule>
    <cfRule type="expression" dxfId="35" priority="3">
      <formula>$D$12="Tak"</formula>
    </cfRule>
  </conditionalFormatting>
  <conditionalFormatting sqref="G117">
    <cfRule type="expression" dxfId="34" priority="2">
      <formula>$D$12="Tak"</formula>
    </cfRule>
  </conditionalFormatting>
  <dataValidations count="2">
    <dataValidation type="list" allowBlank="1" showInputMessage="1" showErrorMessage="1" sqref="D5">
      <formula1>"300,200,100"</formula1>
    </dataValidation>
    <dataValidation type="list" allowBlank="1" showInputMessage="1" showErrorMessage="1" sqref="D12">
      <formula1>"Tak,Nie"</formula1>
    </dataValidation>
  </dataValidations>
  <pageMargins left="0.7" right="0.7" top="0.75" bottom="0.75" header="0.3" footer="0.3"/>
  <pageSetup paperSize="9" scale="33" orientation="landscape" r:id="rId1"/>
  <rowBreaks count="3" manualBreakCount="3">
    <brk id="33" max="14" man="1"/>
    <brk id="65" max="14" man="1"/>
    <brk id="9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T133"/>
  <sheetViews>
    <sheetView view="pageBreakPreview" zoomScale="70" zoomScaleNormal="66" zoomScaleSheetLayoutView="70" workbookViewId="0">
      <selection activeCell="F3" sqref="F3:F5"/>
    </sheetView>
  </sheetViews>
  <sheetFormatPr defaultColWidth="8.85546875" defaultRowHeight="15"/>
  <cols>
    <col min="1" max="1" width="5.85546875" style="77" customWidth="1"/>
    <col min="2" max="2" width="19.42578125" style="77" customWidth="1"/>
    <col min="3" max="3" width="65.7109375" style="77" customWidth="1"/>
    <col min="4" max="4" width="20.42578125" style="77" customWidth="1"/>
    <col min="5" max="5" width="18.140625" style="77" customWidth="1"/>
    <col min="6" max="6" width="16.42578125" style="77" customWidth="1"/>
    <col min="7" max="7" width="22.85546875" style="77" customWidth="1"/>
    <col min="8" max="8" width="16.7109375" style="77" customWidth="1"/>
    <col min="9" max="9" width="22.7109375" style="77" customWidth="1"/>
    <col min="10" max="10" width="12.42578125" style="77" customWidth="1"/>
    <col min="11" max="11" width="16.28515625" style="77" customWidth="1"/>
    <col min="12" max="12" width="14.7109375" style="77" customWidth="1"/>
    <col min="13" max="13" width="12.7109375" style="77" customWidth="1"/>
    <col min="14" max="14" width="15.28515625" style="77" customWidth="1"/>
    <col min="15" max="15" width="14.5703125" style="77" customWidth="1"/>
    <col min="16" max="16384" width="8.85546875" style="77"/>
  </cols>
  <sheetData>
    <row r="1" spans="1:20" ht="18.75">
      <c r="A1" s="328" t="s">
        <v>173</v>
      </c>
      <c r="B1" s="328"/>
    </row>
    <row r="2" spans="1:20" ht="24.75" customHeight="1">
      <c r="A2" s="312" t="s">
        <v>90</v>
      </c>
      <c r="B2" s="312"/>
      <c r="C2" s="312"/>
      <c r="D2" s="312"/>
      <c r="E2" s="312"/>
      <c r="F2" s="312"/>
      <c r="G2" s="304" t="s">
        <v>95</v>
      </c>
      <c r="H2" s="304"/>
      <c r="I2" s="304"/>
      <c r="J2" s="304"/>
      <c r="K2" s="304"/>
      <c r="L2" s="304"/>
      <c r="M2" s="304"/>
      <c r="N2" s="304"/>
    </row>
    <row r="3" spans="1:20" customFormat="1" ht="39.75" customHeight="1">
      <c r="A3" s="310" t="s">
        <v>48</v>
      </c>
      <c r="B3" s="311"/>
      <c r="C3" s="242" t="s">
        <v>98</v>
      </c>
      <c r="F3" s="315" t="s">
        <v>101</v>
      </c>
      <c r="G3" s="305" t="s">
        <v>96</v>
      </c>
      <c r="H3" s="305"/>
      <c r="J3" s="306" t="s">
        <v>49</v>
      </c>
      <c r="K3" s="307"/>
      <c r="L3" s="307"/>
      <c r="M3" s="307"/>
      <c r="N3" s="307"/>
      <c r="O3" s="307"/>
    </row>
    <row r="4" spans="1:20" customFormat="1" ht="60.6" customHeight="1">
      <c r="A4" s="4"/>
      <c r="B4" s="5" t="s">
        <v>105</v>
      </c>
      <c r="C4" s="207" t="s">
        <v>104</v>
      </c>
      <c r="D4" s="60" t="s">
        <v>50</v>
      </c>
      <c r="F4" s="315"/>
      <c r="G4" s="243" t="s">
        <v>141</v>
      </c>
      <c r="H4" s="243" t="s">
        <v>140</v>
      </c>
      <c r="I4" s="3"/>
      <c r="J4" s="8" t="s">
        <v>51</v>
      </c>
      <c r="K4" s="8" t="s">
        <v>52</v>
      </c>
      <c r="L4" s="9" t="s">
        <v>53</v>
      </c>
      <c r="M4" s="8" t="s">
        <v>51</v>
      </c>
      <c r="N4" s="8" t="s">
        <v>52</v>
      </c>
      <c r="O4" s="9" t="s">
        <v>53</v>
      </c>
    </row>
    <row r="5" spans="1:20" s="2" customFormat="1" ht="34.15" customHeight="1">
      <c r="A5" s="124"/>
      <c r="B5" s="239" t="s">
        <v>2</v>
      </c>
      <c r="C5" s="130" t="s">
        <v>97</v>
      </c>
      <c r="D5" s="134">
        <v>300</v>
      </c>
      <c r="E5" s="136" t="s">
        <v>54</v>
      </c>
      <c r="F5" s="315"/>
      <c r="G5" s="131"/>
      <c r="H5" s="131"/>
      <c r="I5" s="44"/>
      <c r="J5" s="131"/>
      <c r="K5" s="131"/>
      <c r="L5" s="250" t="str">
        <f>IF(J5="","",K5*J5)</f>
        <v/>
      </c>
      <c r="M5" s="131"/>
      <c r="N5" s="131"/>
      <c r="O5" s="250" t="str">
        <f>IF(M5="","",N5*M5)</f>
        <v/>
      </c>
    </row>
    <row r="6" spans="1:20" s="2" customFormat="1" ht="34.15" customHeight="1">
      <c r="A6" s="124"/>
      <c r="B6" s="309" t="s">
        <v>1</v>
      </c>
      <c r="C6" s="127" t="s">
        <v>92</v>
      </c>
      <c r="D6" s="47" t="str">
        <f>N17</f>
        <v/>
      </c>
      <c r="E6" s="21"/>
      <c r="G6" s="132"/>
      <c r="H6" s="132"/>
      <c r="I6" s="45"/>
      <c r="J6" s="132"/>
      <c r="K6" s="132"/>
      <c r="L6" s="250" t="str">
        <f t="shared" ref="L6:L15" si="0">IF(J6="","",K6*J6)</f>
        <v/>
      </c>
      <c r="M6" s="132"/>
      <c r="N6" s="132"/>
      <c r="O6" s="250" t="str">
        <f t="shared" ref="O6:O15" si="1">IF(M6="","",N6*M6)</f>
        <v/>
      </c>
    </row>
    <row r="7" spans="1:20" s="2" customFormat="1" ht="34.15" customHeight="1">
      <c r="A7" s="124"/>
      <c r="B7" s="309"/>
      <c r="C7" s="127" t="s">
        <v>99</v>
      </c>
      <c r="D7" s="47" t="str">
        <f>IF(N17="","",N18)</f>
        <v/>
      </c>
      <c r="E7" s="21"/>
      <c r="G7" s="132"/>
      <c r="H7" s="132"/>
      <c r="I7" s="46"/>
      <c r="J7" s="132"/>
      <c r="K7" s="132"/>
      <c r="L7" s="250" t="str">
        <f t="shared" si="0"/>
        <v/>
      </c>
      <c r="M7" s="132"/>
      <c r="N7" s="132"/>
      <c r="O7" s="250" t="str">
        <f t="shared" si="1"/>
        <v/>
      </c>
    </row>
    <row r="8" spans="1:20" customFormat="1" ht="34.15" customHeight="1">
      <c r="A8" s="4"/>
      <c r="B8" s="128"/>
      <c r="C8" s="22" t="s">
        <v>0</v>
      </c>
      <c r="D8" s="234" t="str">
        <f>IF(D7="","",(D6*D7))</f>
        <v/>
      </c>
      <c r="E8" s="23"/>
      <c r="F8" s="2"/>
      <c r="G8" s="132"/>
      <c r="H8" s="132"/>
      <c r="I8" s="46"/>
      <c r="J8" s="132"/>
      <c r="K8" s="132"/>
      <c r="L8" s="250" t="str">
        <f t="shared" si="0"/>
        <v/>
      </c>
      <c r="M8" s="132"/>
      <c r="N8" s="132"/>
      <c r="O8" s="250" t="str">
        <f t="shared" si="1"/>
        <v/>
      </c>
    </row>
    <row r="9" spans="1:20" customFormat="1" ht="34.15" customHeight="1" thickBot="1">
      <c r="A9" s="4"/>
      <c r="B9" s="309" t="s">
        <v>106</v>
      </c>
      <c r="C9" s="129" t="s">
        <v>93</v>
      </c>
      <c r="D9" s="47" t="str">
        <f>IF(D10="","",H16)</f>
        <v/>
      </c>
      <c r="E9" s="50"/>
      <c r="F9" s="2"/>
      <c r="G9" s="132"/>
      <c r="H9" s="132"/>
      <c r="I9" s="46"/>
      <c r="J9" s="132"/>
      <c r="K9" s="132"/>
      <c r="L9" s="250" t="str">
        <f t="shared" si="0"/>
        <v/>
      </c>
      <c r="M9" s="132"/>
      <c r="N9" s="132"/>
      <c r="O9" s="250" t="str">
        <f t="shared" si="1"/>
        <v/>
      </c>
    </row>
    <row r="10" spans="1:20" customFormat="1" ht="34.15" customHeight="1" thickBot="1">
      <c r="A10" s="4"/>
      <c r="B10" s="309"/>
      <c r="C10" s="130" t="s">
        <v>94</v>
      </c>
      <c r="D10" s="135"/>
      <c r="E10" s="137"/>
      <c r="G10" s="132"/>
      <c r="H10" s="132"/>
      <c r="I10" s="46"/>
      <c r="J10" s="132"/>
      <c r="K10" s="132"/>
      <c r="L10" s="250" t="str">
        <f t="shared" si="0"/>
        <v/>
      </c>
      <c r="M10" s="132"/>
      <c r="N10" s="132"/>
      <c r="O10" s="250" t="str">
        <f t="shared" si="1"/>
        <v/>
      </c>
    </row>
    <row r="11" spans="1:20" customFormat="1" ht="34.15" customHeight="1">
      <c r="A11" s="4"/>
      <c r="B11" s="309"/>
      <c r="C11" s="127" t="s">
        <v>100</v>
      </c>
      <c r="D11" s="228" t="str">
        <f>IF(D10="","",G16)</f>
        <v/>
      </c>
      <c r="E11" s="24"/>
      <c r="G11" s="132"/>
      <c r="H11" s="132"/>
      <c r="I11" s="45"/>
      <c r="J11" s="132"/>
      <c r="K11" s="132"/>
      <c r="L11" s="250" t="str">
        <f t="shared" si="0"/>
        <v/>
      </c>
      <c r="M11" s="132"/>
      <c r="N11" s="132"/>
      <c r="O11" s="250" t="str">
        <f t="shared" si="1"/>
        <v/>
      </c>
    </row>
    <row r="12" spans="1:20" customFormat="1" ht="34.15" customHeight="1">
      <c r="A12" s="208"/>
      <c r="B12" s="208"/>
      <c r="C12" s="139" t="s">
        <v>82</v>
      </c>
      <c r="D12" s="134" t="s">
        <v>178</v>
      </c>
      <c r="E12" s="138" t="s">
        <v>54</v>
      </c>
      <c r="F12" s="25"/>
      <c r="G12" s="133"/>
      <c r="H12" s="133"/>
      <c r="I12" s="45"/>
      <c r="J12" s="133"/>
      <c r="K12" s="133"/>
      <c r="L12" s="250" t="str">
        <f t="shared" si="0"/>
        <v/>
      </c>
      <c r="M12" s="133"/>
      <c r="N12" s="133"/>
      <c r="O12" s="250" t="str">
        <f t="shared" si="1"/>
        <v/>
      </c>
    </row>
    <row r="13" spans="1:20" customFormat="1" ht="34.15" customHeight="1">
      <c r="A13" s="209"/>
      <c r="B13" s="209"/>
      <c r="C13" s="215" t="s">
        <v>55</v>
      </c>
      <c r="D13" s="47" t="str">
        <f>IF(D10="","",(IF(D9*D10&lt;D8,"mniejsza",IF(D9*D10=D8,"równa","większa"))))</f>
        <v/>
      </c>
      <c r="E13" s="51"/>
      <c r="F13" s="27"/>
      <c r="G13" s="131"/>
      <c r="H13" s="131"/>
      <c r="I13" s="44"/>
      <c r="J13" s="131"/>
      <c r="K13" s="131"/>
      <c r="L13" s="250" t="str">
        <f t="shared" si="0"/>
        <v/>
      </c>
      <c r="M13" s="131"/>
      <c r="N13" s="131"/>
      <c r="O13" s="250" t="str">
        <f t="shared" si="1"/>
        <v/>
      </c>
    </row>
    <row r="14" spans="1:20" customFormat="1" ht="34.15" customHeight="1">
      <c r="A14" s="210"/>
      <c r="B14" s="211"/>
      <c r="C14" s="216" t="s">
        <v>56</v>
      </c>
      <c r="D14" s="234" t="str">
        <f>IF(D10="","",(D9*D10))</f>
        <v/>
      </c>
      <c r="E14" s="52"/>
      <c r="F14" s="28"/>
      <c r="G14" s="131"/>
      <c r="H14" s="131"/>
      <c r="I14" s="44"/>
      <c r="J14" s="131"/>
      <c r="K14" s="131"/>
      <c r="L14" s="250" t="str">
        <f t="shared" si="0"/>
        <v/>
      </c>
      <c r="M14" s="131"/>
      <c r="N14" s="131"/>
      <c r="O14" s="250" t="str">
        <f t="shared" si="1"/>
        <v/>
      </c>
    </row>
    <row r="15" spans="1:20" customFormat="1" ht="34.15" customHeight="1">
      <c r="A15" s="210"/>
      <c r="B15" s="211"/>
      <c r="C15" s="216" t="s">
        <v>57</v>
      </c>
      <c r="D15" s="47" t="str">
        <f>IF(D10="","",(D11/D14))</f>
        <v/>
      </c>
      <c r="E15" s="53"/>
      <c r="F15" s="29"/>
      <c r="G15" s="132"/>
      <c r="H15" s="132"/>
      <c r="I15" s="44"/>
      <c r="J15" s="132"/>
      <c r="K15" s="132"/>
      <c r="L15" s="250" t="str">
        <f t="shared" si="0"/>
        <v/>
      </c>
      <c r="M15" s="132"/>
      <c r="N15" s="132"/>
      <c r="O15" s="250" t="str">
        <f t="shared" si="1"/>
        <v/>
      </c>
      <c r="P15" s="30"/>
      <c r="Q15" s="30"/>
      <c r="R15" s="30"/>
      <c r="S15" s="30"/>
      <c r="T15" s="30"/>
    </row>
    <row r="16" spans="1:20" s="1" customFormat="1" ht="34.15" customHeight="1">
      <c r="A16" s="212"/>
      <c r="B16" s="213"/>
      <c r="C16" s="43" t="s">
        <v>88</v>
      </c>
      <c r="D16" s="47" t="str">
        <f>IF(D10="","",(IF(OR(D15&lt;=D5),D15,D5))*(IF(OR(D14&lt;=D8),D14,D8)))</f>
        <v/>
      </c>
      <c r="E16" s="54"/>
      <c r="F16"/>
      <c r="G16" s="229" t="str">
        <f>IF(G5="","",SUM(G5:G15))</f>
        <v/>
      </c>
      <c r="H16" s="49" t="str">
        <f>IF(H5="","",SUM(H5:H15))</f>
        <v/>
      </c>
      <c r="I16" s="31"/>
      <c r="J16" s="56" t="str">
        <f>IF(J5="","",SUM(J5:J15))</f>
        <v/>
      </c>
      <c r="K16" s="56"/>
      <c r="L16" s="251" t="str">
        <f>IF(L5="","",SUM(L5:L15))</f>
        <v/>
      </c>
      <c r="M16" s="56" t="str">
        <f>IF(M5="","",SUM(M5:M15))</f>
        <v/>
      </c>
      <c r="N16" s="56"/>
      <c r="O16" s="251" t="str">
        <f>IF(O5="","",SUM(O5:O15))</f>
        <v/>
      </c>
      <c r="P16" s="57"/>
      <c r="Q16" s="30"/>
      <c r="R16" s="30"/>
      <c r="S16" s="30"/>
      <c r="T16" s="30"/>
    </row>
    <row r="17" spans="1:20" customFormat="1" ht="34.15" customHeight="1">
      <c r="A17" s="214"/>
      <c r="B17" s="214"/>
      <c r="C17" s="61" t="s">
        <v>89</v>
      </c>
      <c r="D17" s="55" t="str">
        <f>IF(D10="","",(MIN(D16:D16)))</f>
        <v/>
      </c>
      <c r="E17" s="32"/>
      <c r="F17" s="33"/>
      <c r="G17" s="34"/>
      <c r="H17" s="34"/>
      <c r="I17" s="31"/>
      <c r="J17" s="308" t="s">
        <v>60</v>
      </c>
      <c r="K17" s="308"/>
      <c r="L17" s="308"/>
      <c r="M17" s="308"/>
      <c r="N17" s="58" t="str">
        <f>IF(J5="","",SUM(J16,M16))</f>
        <v/>
      </c>
      <c r="O17" s="59"/>
      <c r="P17" s="57"/>
      <c r="Q17" s="30"/>
      <c r="R17" s="30"/>
      <c r="S17" s="30"/>
      <c r="T17" s="30"/>
    </row>
    <row r="18" spans="1:20" customFormat="1" ht="31.15" customHeight="1">
      <c r="C18" s="35" t="s">
        <v>62</v>
      </c>
      <c r="D18" s="36"/>
      <c r="J18" s="302" t="s">
        <v>63</v>
      </c>
      <c r="K18" s="302"/>
      <c r="L18" s="302"/>
      <c r="M18" s="302"/>
      <c r="N18" s="254" t="str">
        <f>IF(N17="","",((SUM(O16,L16))/N17))</f>
        <v/>
      </c>
      <c r="O18" s="34"/>
      <c r="P18" s="30"/>
      <c r="Q18" s="30"/>
      <c r="R18" s="30"/>
      <c r="S18" s="30"/>
      <c r="T18" s="30"/>
    </row>
    <row r="19" spans="1:20" ht="39.75" customHeight="1">
      <c r="A19" s="322"/>
      <c r="B19" s="323"/>
      <c r="C19" s="114"/>
      <c r="F19" s="90"/>
      <c r="G19" s="305" t="s">
        <v>96</v>
      </c>
      <c r="H19" s="305"/>
      <c r="J19" s="319"/>
      <c r="K19" s="319"/>
      <c r="L19" s="319"/>
      <c r="M19" s="319"/>
      <c r="N19" s="319"/>
      <c r="O19" s="319"/>
    </row>
    <row r="20" spans="1:20" ht="60.6" customHeight="1">
      <c r="A20" s="87"/>
      <c r="B20" s="5" t="s">
        <v>105</v>
      </c>
      <c r="C20" s="207" t="s">
        <v>107</v>
      </c>
      <c r="D20" s="195" t="s">
        <v>66</v>
      </c>
      <c r="F20" s="320"/>
      <c r="G20" s="243" t="s">
        <v>141</v>
      </c>
      <c r="H20" s="243" t="s">
        <v>140</v>
      </c>
      <c r="I20" s="90"/>
      <c r="J20" s="62"/>
      <c r="K20" s="62"/>
      <c r="L20" s="63"/>
      <c r="M20" s="62"/>
      <c r="N20" s="62"/>
      <c r="O20" s="63"/>
    </row>
    <row r="21" spans="1:20" s="91" customFormat="1" ht="34.15" customHeight="1">
      <c r="B21" s="241" t="s">
        <v>2</v>
      </c>
      <c r="C21" s="92" t="s">
        <v>76</v>
      </c>
      <c r="D21" s="93">
        <f>D5</f>
        <v>300</v>
      </c>
      <c r="E21" s="94"/>
      <c r="F21" s="320"/>
      <c r="G21" s="180"/>
      <c r="H21" s="180"/>
      <c r="I21" s="156"/>
      <c r="J21" s="201"/>
      <c r="K21" s="201"/>
      <c r="L21" s="65"/>
      <c r="M21" s="201"/>
      <c r="N21" s="201"/>
      <c r="O21" s="65"/>
    </row>
    <row r="22" spans="1:20" s="91" customFormat="1" ht="34.15" customHeight="1">
      <c r="B22" s="321" t="s">
        <v>1</v>
      </c>
      <c r="C22" s="92" t="s">
        <v>77</v>
      </c>
      <c r="D22" s="78" t="s">
        <v>6</v>
      </c>
      <c r="E22" s="96"/>
      <c r="G22" s="181"/>
      <c r="H22" s="181"/>
      <c r="I22" s="157"/>
      <c r="J22" s="202"/>
      <c r="K22" s="202"/>
      <c r="L22" s="65"/>
      <c r="M22" s="202"/>
      <c r="N22" s="202"/>
      <c r="O22" s="65"/>
    </row>
    <row r="23" spans="1:20" s="91" customFormat="1" ht="34.15" customHeight="1">
      <c r="B23" s="321"/>
      <c r="C23" s="92" t="s">
        <v>78</v>
      </c>
      <c r="D23" s="78" t="s">
        <v>6</v>
      </c>
      <c r="E23" s="96"/>
      <c r="G23" s="181"/>
      <c r="H23" s="181"/>
      <c r="I23" s="157"/>
      <c r="J23" s="202"/>
      <c r="K23" s="202"/>
      <c r="L23" s="65"/>
      <c r="M23" s="202"/>
      <c r="N23" s="202"/>
      <c r="O23" s="65"/>
    </row>
    <row r="24" spans="1:20" ht="34.15" customHeight="1">
      <c r="B24" s="218"/>
      <c r="C24" s="98" t="s">
        <v>0</v>
      </c>
      <c r="D24" s="79" t="str">
        <f>IF(D10="","",MAX((D8-D14),0))</f>
        <v/>
      </c>
      <c r="E24" s="99"/>
      <c r="F24" s="91"/>
      <c r="G24" s="181"/>
      <c r="H24" s="181"/>
      <c r="I24" s="157"/>
      <c r="J24" s="202"/>
      <c r="K24" s="202"/>
      <c r="L24" s="65"/>
      <c r="M24" s="202"/>
      <c r="N24" s="202"/>
      <c r="O24" s="65"/>
    </row>
    <row r="25" spans="1:20" ht="34.15" customHeight="1" thickBot="1">
      <c r="B25" s="316" t="s">
        <v>65</v>
      </c>
      <c r="C25" s="92" t="s">
        <v>79</v>
      </c>
      <c r="D25" s="47" t="str">
        <f>IF(D26="","",H31)</f>
        <v/>
      </c>
      <c r="E25" s="96"/>
      <c r="F25" s="91"/>
      <c r="G25" s="181"/>
      <c r="H25" s="181"/>
      <c r="I25" s="157"/>
      <c r="J25" s="202"/>
      <c r="K25" s="202"/>
      <c r="L25" s="65"/>
      <c r="M25" s="202"/>
      <c r="N25" s="202"/>
      <c r="O25" s="65"/>
    </row>
    <row r="26" spans="1:20" ht="34.15" customHeight="1" thickBot="1">
      <c r="B26" s="316"/>
      <c r="C26" s="92" t="s">
        <v>120</v>
      </c>
      <c r="D26" s="135"/>
      <c r="E26" s="100"/>
      <c r="G26" s="181"/>
      <c r="H26" s="181"/>
      <c r="I26" s="157"/>
      <c r="J26" s="202"/>
      <c r="K26" s="202"/>
      <c r="L26" s="65"/>
      <c r="M26" s="202"/>
      <c r="N26" s="202"/>
      <c r="O26" s="65"/>
    </row>
    <row r="27" spans="1:20" ht="34.15" customHeight="1">
      <c r="B27" s="316"/>
      <c r="C27" s="101" t="s">
        <v>81</v>
      </c>
      <c r="D27" s="228" t="str">
        <f>IF(D26="","",G31)</f>
        <v/>
      </c>
      <c r="E27" s="102"/>
      <c r="G27" s="181"/>
      <c r="H27" s="181"/>
      <c r="I27" s="157"/>
      <c r="J27" s="202"/>
      <c r="K27" s="202"/>
      <c r="L27" s="65"/>
      <c r="M27" s="202"/>
      <c r="N27" s="202"/>
      <c r="O27" s="65"/>
    </row>
    <row r="28" spans="1:20" ht="34.15" customHeight="1">
      <c r="A28" s="219"/>
      <c r="B28" s="219"/>
      <c r="C28" s="223" t="s">
        <v>55</v>
      </c>
      <c r="D28" s="81" t="str">
        <f>IF(D26="","",IF(D25*D26&lt;D24,"mniejsza",IF(D25*D26=D24,"równa","większa")))</f>
        <v/>
      </c>
      <c r="E28" s="103"/>
      <c r="F28" s="103"/>
      <c r="G28" s="180"/>
      <c r="H28" s="180"/>
      <c r="I28" s="156"/>
      <c r="J28" s="201"/>
      <c r="K28" s="201"/>
      <c r="L28" s="65"/>
      <c r="M28" s="201"/>
      <c r="N28" s="201"/>
      <c r="O28" s="65"/>
    </row>
    <row r="29" spans="1:20" ht="34.15" customHeight="1">
      <c r="A29" s="206"/>
      <c r="B29" s="220"/>
      <c r="C29" s="224" t="s">
        <v>56</v>
      </c>
      <c r="D29" s="236" t="str">
        <f>IF(D26="","",(D25*D26))</f>
        <v/>
      </c>
      <c r="E29" s="104"/>
      <c r="F29" s="105"/>
      <c r="G29" s="182"/>
      <c r="H29" s="182"/>
      <c r="I29" s="158"/>
      <c r="J29" s="203"/>
      <c r="K29" s="203"/>
      <c r="L29" s="65"/>
      <c r="M29" s="203"/>
      <c r="N29" s="203"/>
      <c r="O29" s="65"/>
    </row>
    <row r="30" spans="1:20" ht="34.15" customHeight="1">
      <c r="A30" s="206"/>
      <c r="B30" s="220"/>
      <c r="C30" s="224" t="s">
        <v>57</v>
      </c>
      <c r="D30" s="83" t="str">
        <f>IF(D26="","",(D27/D29))</f>
        <v/>
      </c>
      <c r="E30" s="107"/>
      <c r="F30" s="108"/>
      <c r="G30" s="181"/>
      <c r="H30" s="181"/>
      <c r="I30" s="158"/>
      <c r="J30" s="202"/>
      <c r="K30" s="202"/>
      <c r="L30" s="65"/>
      <c r="M30" s="202"/>
      <c r="N30" s="202"/>
      <c r="O30" s="65"/>
      <c r="P30" s="119"/>
      <c r="Q30" s="119"/>
      <c r="R30" s="119"/>
      <c r="S30" s="119"/>
      <c r="T30" s="119"/>
    </row>
    <row r="31" spans="1:20" s="120" customFormat="1" ht="34.15" customHeight="1">
      <c r="A31" s="221"/>
      <c r="B31" s="222"/>
      <c r="C31" s="84" t="s">
        <v>88</v>
      </c>
      <c r="D31" s="85" t="str">
        <f>IF(D26="","",(IF(OR(D30&lt;=D21),D30,D21))*(IF(OR(D29&lt;=D24),D29,D24)))</f>
        <v/>
      </c>
      <c r="E31" s="109"/>
      <c r="F31" s="77"/>
      <c r="G31" s="229" t="str">
        <f>IF(G21="","",SUM(G21:G30))</f>
        <v/>
      </c>
      <c r="H31" s="49" t="str">
        <f>IF(H21="","",SUM(H21:H30))</f>
        <v/>
      </c>
      <c r="I31" s="31"/>
      <c r="J31" s="70"/>
      <c r="K31" s="70"/>
      <c r="L31" s="70"/>
      <c r="M31" s="70"/>
      <c r="N31" s="70"/>
      <c r="O31" s="70"/>
      <c r="P31" s="119"/>
      <c r="Q31" s="119"/>
      <c r="R31" s="119"/>
      <c r="S31" s="119"/>
      <c r="T31" s="119"/>
    </row>
    <row r="32" spans="1:20" ht="34.15" customHeight="1">
      <c r="A32" s="206"/>
      <c r="B32" s="206"/>
      <c r="C32" s="61" t="s">
        <v>89</v>
      </c>
      <c r="D32" s="86" t="str">
        <f>IF(D26="","",(MIN(D31:D31)))</f>
        <v/>
      </c>
      <c r="E32" s="110"/>
      <c r="F32" s="111"/>
      <c r="G32" s="140" t="s">
        <v>58</v>
      </c>
      <c r="H32" s="140" t="s">
        <v>59</v>
      </c>
      <c r="I32" s="31"/>
      <c r="J32" s="317"/>
      <c r="K32" s="317"/>
      <c r="L32" s="317"/>
      <c r="M32" s="317"/>
      <c r="N32" s="72"/>
      <c r="O32" s="204"/>
      <c r="P32" s="119"/>
      <c r="Q32" s="119"/>
      <c r="R32" s="119"/>
      <c r="S32" s="119"/>
      <c r="T32" s="119"/>
    </row>
    <row r="33" spans="1:20" ht="31.15" customHeight="1">
      <c r="C33" s="112" t="s">
        <v>62</v>
      </c>
      <c r="D33" s="113"/>
      <c r="J33" s="318"/>
      <c r="K33" s="318"/>
      <c r="L33" s="318"/>
      <c r="M33" s="318"/>
      <c r="N33" s="74"/>
      <c r="O33" s="204"/>
      <c r="P33" s="119"/>
      <c r="Q33" s="119"/>
      <c r="R33" s="119"/>
      <c r="S33" s="119"/>
      <c r="T33" s="119"/>
    </row>
    <row r="34" spans="1:20" ht="39.75" customHeight="1">
      <c r="A34" s="326" t="s">
        <v>172</v>
      </c>
      <c r="B34" s="327"/>
      <c r="C34" s="114"/>
      <c r="F34" s="90"/>
      <c r="G34" s="305" t="s">
        <v>96</v>
      </c>
      <c r="H34" s="305"/>
      <c r="J34" s="319"/>
      <c r="K34" s="319"/>
      <c r="L34" s="319"/>
      <c r="M34" s="319"/>
      <c r="N34" s="319"/>
      <c r="O34" s="319"/>
    </row>
    <row r="35" spans="1:20" ht="60.6" customHeight="1">
      <c r="A35" s="87"/>
      <c r="B35" s="5" t="s">
        <v>105</v>
      </c>
      <c r="C35" s="207" t="s">
        <v>108</v>
      </c>
      <c r="D35" s="88"/>
      <c r="F35" s="320"/>
      <c r="G35" s="243" t="s">
        <v>141</v>
      </c>
      <c r="H35" s="243" t="s">
        <v>140</v>
      </c>
      <c r="I35" s="90"/>
      <c r="J35" s="62"/>
      <c r="K35" s="62"/>
      <c r="L35" s="63"/>
      <c r="M35" s="62"/>
      <c r="N35" s="62"/>
      <c r="O35" s="63"/>
    </row>
    <row r="36" spans="1:20" s="91" customFormat="1" ht="34.15" customHeight="1">
      <c r="B36" s="241" t="s">
        <v>2</v>
      </c>
      <c r="C36" s="92" t="s">
        <v>76</v>
      </c>
      <c r="D36" s="93">
        <f>D5</f>
        <v>300</v>
      </c>
      <c r="E36" s="94"/>
      <c r="F36" s="320"/>
      <c r="G36" s="149"/>
      <c r="H36" s="149"/>
      <c r="I36" s="116"/>
      <c r="J36" s="65"/>
      <c r="K36" s="65"/>
      <c r="L36" s="65"/>
      <c r="M36" s="65"/>
      <c r="N36" s="65"/>
      <c r="O36" s="65"/>
    </row>
    <row r="37" spans="1:20" s="91" customFormat="1" ht="34.15" customHeight="1">
      <c r="B37" s="321" t="s">
        <v>1</v>
      </c>
      <c r="C37" s="92" t="s">
        <v>77</v>
      </c>
      <c r="D37" s="78" t="s">
        <v>6</v>
      </c>
      <c r="E37" s="96"/>
      <c r="G37" s="150"/>
      <c r="H37" s="150"/>
      <c r="I37" s="117"/>
      <c r="J37" s="205"/>
      <c r="K37" s="205"/>
      <c r="L37" s="65"/>
      <c r="M37" s="205"/>
      <c r="N37" s="205"/>
      <c r="O37" s="65"/>
    </row>
    <row r="38" spans="1:20" s="91" customFormat="1" ht="34.15" customHeight="1">
      <c r="B38" s="321"/>
      <c r="C38" s="92" t="s">
        <v>78</v>
      </c>
      <c r="D38" s="78" t="s">
        <v>6</v>
      </c>
      <c r="E38" s="96"/>
      <c r="G38" s="150"/>
      <c r="H38" s="150"/>
      <c r="I38" s="117"/>
      <c r="J38" s="205"/>
      <c r="K38" s="205"/>
      <c r="L38" s="65"/>
      <c r="M38" s="205"/>
      <c r="N38" s="205"/>
      <c r="O38" s="65"/>
    </row>
    <row r="39" spans="1:20" ht="34.15" customHeight="1">
      <c r="B39" s="218"/>
      <c r="C39" s="98" t="s">
        <v>0</v>
      </c>
      <c r="D39" s="79" t="str">
        <f>IF(D26="","",MAX((D24-D29),0))</f>
        <v/>
      </c>
      <c r="E39" s="99"/>
      <c r="F39" s="91"/>
      <c r="G39" s="150"/>
      <c r="H39" s="150"/>
      <c r="I39" s="117"/>
      <c r="J39" s="205"/>
      <c r="K39" s="205"/>
      <c r="L39" s="65"/>
      <c r="M39" s="205"/>
      <c r="N39" s="205"/>
      <c r="O39" s="65"/>
    </row>
    <row r="40" spans="1:20" ht="34.15" customHeight="1">
      <c r="B40" s="316" t="s">
        <v>67</v>
      </c>
      <c r="C40" s="92" t="s">
        <v>79</v>
      </c>
      <c r="D40" s="78" t="str">
        <f>IF(H36="","",H46)</f>
        <v/>
      </c>
      <c r="E40" s="96"/>
      <c r="F40" s="91"/>
      <c r="G40" s="150"/>
      <c r="H40" s="150"/>
      <c r="I40" s="117"/>
      <c r="J40" s="205"/>
      <c r="K40" s="205"/>
      <c r="L40" s="65"/>
      <c r="M40" s="205"/>
      <c r="N40" s="205"/>
      <c r="O40" s="65"/>
    </row>
    <row r="41" spans="1:20" ht="34.15" customHeight="1">
      <c r="B41" s="316"/>
      <c r="C41" s="92" t="s">
        <v>122</v>
      </c>
      <c r="D41" s="148"/>
      <c r="E41" s="100"/>
      <c r="G41" s="150"/>
      <c r="H41" s="150"/>
      <c r="I41" s="117"/>
      <c r="J41" s="205"/>
      <c r="K41" s="205"/>
      <c r="L41" s="65"/>
      <c r="M41" s="205"/>
      <c r="N41" s="205"/>
      <c r="O41" s="65"/>
    </row>
    <row r="42" spans="1:20" ht="34.15" customHeight="1">
      <c r="B42" s="316"/>
      <c r="C42" s="101" t="s">
        <v>81</v>
      </c>
      <c r="D42" s="80" t="str">
        <f>IF(G36="","",G46)</f>
        <v/>
      </c>
      <c r="E42" s="102"/>
      <c r="G42" s="150"/>
      <c r="H42" s="150"/>
      <c r="I42" s="117"/>
      <c r="J42" s="205"/>
      <c r="K42" s="205"/>
      <c r="L42" s="65"/>
      <c r="M42" s="205"/>
      <c r="N42" s="205"/>
      <c r="O42" s="65"/>
    </row>
    <row r="43" spans="1:20" ht="34.15" customHeight="1">
      <c r="A43" s="219"/>
      <c r="B43" s="219"/>
      <c r="C43" s="223" t="s">
        <v>55</v>
      </c>
      <c r="D43" s="81" t="str">
        <f>IF(D41="","",(IF(D40*D41&lt;D39,"mniejsza",IF(D40*D41=D39,"równa","większa"))))</f>
        <v/>
      </c>
      <c r="E43" s="103"/>
      <c r="F43" s="103"/>
      <c r="G43" s="149"/>
      <c r="H43" s="149"/>
      <c r="I43" s="116"/>
      <c r="J43" s="65"/>
      <c r="K43" s="65"/>
      <c r="L43" s="65"/>
      <c r="M43" s="65"/>
      <c r="N43" s="65"/>
      <c r="O43" s="65"/>
    </row>
    <row r="44" spans="1:20" ht="34.15" customHeight="1">
      <c r="A44" s="206"/>
      <c r="B44" s="220"/>
      <c r="C44" s="224" t="s">
        <v>56</v>
      </c>
      <c r="D44" s="236" t="str">
        <f>IF(D41="","",(D40*D41))</f>
        <v/>
      </c>
      <c r="E44" s="104"/>
      <c r="F44" s="105"/>
      <c r="G44" s="151"/>
      <c r="H44" s="151"/>
      <c r="I44" s="118"/>
      <c r="J44" s="68"/>
      <c r="K44" s="68"/>
      <c r="L44" s="65"/>
      <c r="M44" s="68"/>
      <c r="N44" s="68"/>
      <c r="O44" s="65"/>
    </row>
    <row r="45" spans="1:20" ht="34.15" customHeight="1">
      <c r="A45" s="206"/>
      <c r="B45" s="220"/>
      <c r="C45" s="224" t="s">
        <v>57</v>
      </c>
      <c r="D45" s="83" t="str">
        <f>IF(D41="","",(D42/D44))</f>
        <v/>
      </c>
      <c r="E45" s="107"/>
      <c r="F45" s="108"/>
      <c r="G45" s="150"/>
      <c r="H45" s="150"/>
      <c r="I45" s="118"/>
      <c r="J45" s="205"/>
      <c r="K45" s="205"/>
      <c r="L45" s="65"/>
      <c r="M45" s="205"/>
      <c r="N45" s="205"/>
      <c r="O45" s="65"/>
      <c r="P45" s="119"/>
      <c r="Q45" s="119"/>
      <c r="R45" s="119"/>
      <c r="S45" s="119"/>
      <c r="T45" s="119"/>
    </row>
    <row r="46" spans="1:20" s="120" customFormat="1" ht="34.15" customHeight="1">
      <c r="A46" s="221"/>
      <c r="B46" s="222"/>
      <c r="C46" s="84" t="s">
        <v>88</v>
      </c>
      <c r="D46" s="85" t="str">
        <f>IF(D41="","",(IF(OR(D45&lt;=D36),D45,D36))*(IF(OR(D44&lt;=D39),D44,D39)))</f>
        <v/>
      </c>
      <c r="E46" s="109"/>
      <c r="F46" s="77"/>
      <c r="G46" s="229" t="str">
        <f>IF(G36="","",SUM(G36:G45))</f>
        <v/>
      </c>
      <c r="H46" s="49" t="str">
        <f>IF(H36="","",SUM(H36:H45))</f>
        <v/>
      </c>
      <c r="I46" s="31"/>
      <c r="J46" s="70"/>
      <c r="K46" s="70"/>
      <c r="L46" s="70"/>
      <c r="M46" s="70"/>
      <c r="N46" s="70"/>
      <c r="O46" s="70"/>
      <c r="P46" s="119"/>
      <c r="Q46" s="119"/>
      <c r="R46" s="119"/>
      <c r="S46" s="119"/>
      <c r="T46" s="119"/>
    </row>
    <row r="47" spans="1:20" ht="34.15" customHeight="1">
      <c r="A47" s="206"/>
      <c r="B47" s="206"/>
      <c r="C47" s="61" t="s">
        <v>89</v>
      </c>
      <c r="D47" s="86" t="str">
        <f>IF(D41="","",MIN(D46:D46))</f>
        <v/>
      </c>
      <c r="E47" s="110"/>
      <c r="F47" s="111"/>
      <c r="G47" s="140" t="s">
        <v>58</v>
      </c>
      <c r="H47" s="140" t="s">
        <v>59</v>
      </c>
      <c r="I47" s="31"/>
      <c r="J47" s="317"/>
      <c r="K47" s="317"/>
      <c r="L47" s="317"/>
      <c r="M47" s="317"/>
      <c r="N47" s="72"/>
      <c r="O47" s="204"/>
      <c r="P47" s="119"/>
      <c r="Q47" s="119"/>
      <c r="R47" s="119"/>
      <c r="S47" s="119"/>
      <c r="T47" s="119"/>
    </row>
    <row r="48" spans="1:20" ht="31.15" customHeight="1">
      <c r="C48" s="112" t="s">
        <v>62</v>
      </c>
      <c r="D48" s="113"/>
      <c r="J48" s="318"/>
      <c r="K48" s="318"/>
      <c r="L48" s="318"/>
      <c r="M48" s="318"/>
      <c r="N48" s="74"/>
      <c r="O48" s="204"/>
      <c r="P48" s="119"/>
      <c r="Q48" s="119"/>
      <c r="R48" s="119"/>
      <c r="S48" s="119"/>
      <c r="T48" s="119"/>
    </row>
    <row r="49" spans="1:20" ht="18.75">
      <c r="A49" s="325"/>
      <c r="B49" s="325"/>
      <c r="G49" s="159"/>
      <c r="J49" s="206"/>
      <c r="K49" s="206"/>
      <c r="L49" s="206"/>
      <c r="M49" s="206"/>
      <c r="N49" s="206"/>
      <c r="O49" s="206"/>
    </row>
    <row r="50" spans="1:20" ht="39.75" customHeight="1">
      <c r="A50" s="322"/>
      <c r="B50" s="323"/>
      <c r="C50" s="114"/>
      <c r="F50" s="90"/>
      <c r="G50" s="305" t="s">
        <v>96</v>
      </c>
      <c r="H50" s="305"/>
      <c r="J50" s="319"/>
      <c r="K50" s="319"/>
      <c r="L50" s="319"/>
      <c r="M50" s="319"/>
      <c r="N50" s="319"/>
      <c r="O50" s="319"/>
    </row>
    <row r="51" spans="1:20" ht="60.6" customHeight="1">
      <c r="A51" s="87"/>
      <c r="B51" s="5" t="s">
        <v>105</v>
      </c>
      <c r="C51" s="207" t="s">
        <v>109</v>
      </c>
      <c r="D51" s="88"/>
      <c r="F51" s="320"/>
      <c r="G51" s="243" t="s">
        <v>141</v>
      </c>
      <c r="H51" s="243" t="s">
        <v>140</v>
      </c>
      <c r="I51" s="90"/>
      <c r="J51" s="62"/>
      <c r="K51" s="62"/>
      <c r="L51" s="63"/>
      <c r="M51" s="62"/>
      <c r="N51" s="62"/>
      <c r="O51" s="63"/>
    </row>
    <row r="52" spans="1:20" s="91" customFormat="1" ht="34.15" customHeight="1">
      <c r="B52" s="241" t="s">
        <v>2</v>
      </c>
      <c r="C52" s="92" t="s">
        <v>76</v>
      </c>
      <c r="D52" s="93">
        <f>D5</f>
        <v>300</v>
      </c>
      <c r="E52" s="94"/>
      <c r="F52" s="320"/>
      <c r="G52" s="149"/>
      <c r="H52" s="149"/>
      <c r="I52" s="116"/>
      <c r="J52" s="65"/>
      <c r="K52" s="65"/>
      <c r="L52" s="65"/>
      <c r="M52" s="65"/>
      <c r="N52" s="65"/>
      <c r="O52" s="65"/>
    </row>
    <row r="53" spans="1:20" s="91" customFormat="1" ht="34.15" customHeight="1">
      <c r="B53" s="321" t="s">
        <v>1</v>
      </c>
      <c r="C53" s="92" t="s">
        <v>77</v>
      </c>
      <c r="D53" s="78" t="s">
        <v>6</v>
      </c>
      <c r="E53" s="96"/>
      <c r="G53" s="150"/>
      <c r="H53" s="150"/>
      <c r="I53" s="117"/>
      <c r="J53" s="205"/>
      <c r="K53" s="205"/>
      <c r="L53" s="65"/>
      <c r="M53" s="205"/>
      <c r="N53" s="205"/>
      <c r="O53" s="65"/>
    </row>
    <row r="54" spans="1:20" s="91" customFormat="1" ht="34.15" customHeight="1">
      <c r="B54" s="321"/>
      <c r="C54" s="92" t="s">
        <v>78</v>
      </c>
      <c r="D54" s="78" t="s">
        <v>6</v>
      </c>
      <c r="E54" s="96"/>
      <c r="G54" s="150"/>
      <c r="H54" s="150"/>
      <c r="I54" s="117"/>
      <c r="J54" s="205"/>
      <c r="K54" s="205"/>
      <c r="L54" s="65"/>
      <c r="M54" s="205"/>
      <c r="N54" s="205"/>
      <c r="O54" s="65"/>
    </row>
    <row r="55" spans="1:20" ht="34.15" customHeight="1">
      <c r="B55" s="218"/>
      <c r="C55" s="98" t="s">
        <v>0</v>
      </c>
      <c r="D55" s="232" t="str">
        <f>IF(D41="","",MAX((D39-D44),0))</f>
        <v/>
      </c>
      <c r="E55" s="99"/>
      <c r="F55" s="91"/>
      <c r="G55" s="150"/>
      <c r="H55" s="150"/>
      <c r="I55" s="117"/>
      <c r="J55" s="205"/>
      <c r="K55" s="205"/>
      <c r="L55" s="65"/>
      <c r="M55" s="205"/>
      <c r="N55" s="205"/>
      <c r="O55" s="65"/>
    </row>
    <row r="56" spans="1:20" ht="34.15" customHeight="1">
      <c r="B56" s="316" t="s">
        <v>83</v>
      </c>
      <c r="C56" s="92" t="s">
        <v>79</v>
      </c>
      <c r="D56" s="78" t="str">
        <f>IF(H52="","",H62)</f>
        <v/>
      </c>
      <c r="E56" s="96"/>
      <c r="F56" s="91"/>
      <c r="G56" s="150"/>
      <c r="H56" s="150"/>
      <c r="I56" s="117"/>
      <c r="J56" s="205"/>
      <c r="K56" s="205"/>
      <c r="L56" s="65"/>
      <c r="M56" s="205"/>
      <c r="N56" s="205"/>
      <c r="O56" s="65"/>
    </row>
    <row r="57" spans="1:20" ht="34.15" customHeight="1">
      <c r="B57" s="316"/>
      <c r="C57" s="92" t="s">
        <v>123</v>
      </c>
      <c r="D57" s="148"/>
      <c r="E57" s="100"/>
      <c r="G57" s="150"/>
      <c r="H57" s="150"/>
      <c r="I57" s="117"/>
      <c r="J57" s="205"/>
      <c r="K57" s="205"/>
      <c r="L57" s="65"/>
      <c r="M57" s="205"/>
      <c r="N57" s="205"/>
      <c r="O57" s="65"/>
    </row>
    <row r="58" spans="1:20" ht="34.15" customHeight="1">
      <c r="B58" s="316"/>
      <c r="C58" s="101" t="s">
        <v>81</v>
      </c>
      <c r="D58" s="80" t="str">
        <f>IF(G52="","",G62)</f>
        <v/>
      </c>
      <c r="E58" s="102"/>
      <c r="G58" s="150"/>
      <c r="H58" s="150"/>
      <c r="I58" s="117"/>
      <c r="J58" s="205"/>
      <c r="K58" s="205"/>
      <c r="L58" s="65"/>
      <c r="M58" s="205"/>
      <c r="N58" s="205"/>
      <c r="O58" s="65"/>
    </row>
    <row r="59" spans="1:20" ht="34.15" customHeight="1">
      <c r="A59" s="219"/>
      <c r="B59" s="219"/>
      <c r="C59" s="223" t="s">
        <v>55</v>
      </c>
      <c r="D59" s="81" t="str">
        <f>IF(D57="","",(IF(D56*D57&lt;D55,"mniejsza",IF(D56*D57=D55,"równa","większa"))))</f>
        <v/>
      </c>
      <c r="E59" s="103"/>
      <c r="F59" s="103"/>
      <c r="G59" s="149"/>
      <c r="H59" s="149"/>
      <c r="I59" s="116"/>
      <c r="J59" s="65"/>
      <c r="K59" s="65"/>
      <c r="L59" s="65"/>
      <c r="M59" s="65"/>
      <c r="N59" s="65"/>
      <c r="O59" s="65"/>
    </row>
    <row r="60" spans="1:20" ht="34.15" customHeight="1">
      <c r="A60" s="206"/>
      <c r="B60" s="220"/>
      <c r="C60" s="224" t="s">
        <v>56</v>
      </c>
      <c r="D60" s="236" t="str">
        <f>IF(D57="","",(D56*D57))</f>
        <v/>
      </c>
      <c r="E60" s="104"/>
      <c r="F60" s="105"/>
      <c r="G60" s="151"/>
      <c r="H60" s="151"/>
      <c r="I60" s="118"/>
      <c r="J60" s="68"/>
      <c r="K60" s="68"/>
      <c r="L60" s="65"/>
      <c r="M60" s="68"/>
      <c r="N60" s="68"/>
      <c r="O60" s="65"/>
    </row>
    <row r="61" spans="1:20" ht="34.15" customHeight="1">
      <c r="A61" s="206"/>
      <c r="B61" s="220"/>
      <c r="C61" s="224" t="s">
        <v>57</v>
      </c>
      <c r="D61" s="83" t="str">
        <f>IF(D57="","",(D58/D60))</f>
        <v/>
      </c>
      <c r="E61" s="107"/>
      <c r="F61" s="108"/>
      <c r="G61" s="150"/>
      <c r="H61" s="150"/>
      <c r="I61" s="118"/>
      <c r="J61" s="205"/>
      <c r="K61" s="205"/>
      <c r="L61" s="65"/>
      <c r="M61" s="205"/>
      <c r="N61" s="205"/>
      <c r="O61" s="65"/>
      <c r="P61" s="119"/>
      <c r="Q61" s="119"/>
      <c r="R61" s="119"/>
      <c r="S61" s="119"/>
      <c r="T61" s="119"/>
    </row>
    <row r="62" spans="1:20" s="120" customFormat="1" ht="34.15" customHeight="1">
      <c r="A62" s="221"/>
      <c r="B62" s="222"/>
      <c r="C62" s="84" t="s">
        <v>88</v>
      </c>
      <c r="D62" s="85" t="str">
        <f>IF(D57="","",(IF(OR(D61&lt;=D52),D61,D52))*(IF(OR(D60&lt;=D55),D60,D55)))</f>
        <v/>
      </c>
      <c r="E62" s="109"/>
      <c r="F62" s="77"/>
      <c r="G62" s="229" t="str">
        <f>IF(G52="","",SUM(G52:G61))</f>
        <v/>
      </c>
      <c r="H62" s="49" t="str">
        <f>IF(H52="","",SUM(H52:H61))</f>
        <v/>
      </c>
      <c r="I62" s="31"/>
      <c r="J62" s="70"/>
      <c r="K62" s="70"/>
      <c r="L62" s="70"/>
      <c r="M62" s="70"/>
      <c r="N62" s="70"/>
      <c r="O62" s="70"/>
      <c r="P62" s="119"/>
      <c r="Q62" s="119"/>
      <c r="R62" s="119"/>
      <c r="S62" s="119"/>
      <c r="T62" s="119"/>
    </row>
    <row r="63" spans="1:20" ht="34.15" customHeight="1">
      <c r="A63" s="206"/>
      <c r="B63" s="206"/>
      <c r="C63" s="61" t="s">
        <v>89</v>
      </c>
      <c r="D63" s="86" t="str">
        <f>IF(D57="","",MIN(D62:D62))</f>
        <v/>
      </c>
      <c r="E63" s="110"/>
      <c r="F63" s="111"/>
      <c r="G63" s="140" t="s">
        <v>58</v>
      </c>
      <c r="H63" s="140" t="s">
        <v>59</v>
      </c>
      <c r="I63" s="31"/>
      <c r="J63" s="317"/>
      <c r="K63" s="317"/>
      <c r="L63" s="317"/>
      <c r="M63" s="317"/>
      <c r="N63" s="72"/>
      <c r="O63" s="204"/>
      <c r="P63" s="119"/>
      <c r="Q63" s="119"/>
      <c r="R63" s="119"/>
      <c r="S63" s="119"/>
      <c r="T63" s="119"/>
    </row>
    <row r="64" spans="1:20" ht="34.15" customHeight="1">
      <c r="A64" s="206"/>
      <c r="B64" s="206"/>
      <c r="C64" s="226"/>
      <c r="D64" s="227"/>
      <c r="E64" s="110"/>
      <c r="F64" s="111"/>
      <c r="G64" s="140"/>
      <c r="H64" s="140"/>
      <c r="I64" s="31"/>
      <c r="J64" s="240"/>
      <c r="K64" s="240"/>
      <c r="L64" s="240"/>
      <c r="M64" s="240"/>
      <c r="N64" s="72"/>
      <c r="O64" s="204"/>
      <c r="P64" s="119"/>
      <c r="Q64" s="119"/>
      <c r="R64" s="119"/>
      <c r="S64" s="119"/>
      <c r="T64" s="119"/>
    </row>
    <row r="65" spans="1:20" ht="15.6" customHeight="1">
      <c r="A65" s="206"/>
      <c r="B65" s="206"/>
      <c r="C65" s="226"/>
      <c r="D65" s="227"/>
      <c r="E65" s="110"/>
      <c r="F65" s="111"/>
      <c r="G65" s="140"/>
      <c r="H65" s="140"/>
      <c r="I65" s="31"/>
      <c r="J65" s="240"/>
      <c r="K65" s="240"/>
      <c r="L65" s="240"/>
      <c r="M65" s="240"/>
      <c r="N65" s="72"/>
      <c r="O65" s="204"/>
      <c r="P65" s="119"/>
      <c r="Q65" s="119"/>
      <c r="R65" s="119"/>
      <c r="S65" s="119"/>
      <c r="T65" s="119"/>
    </row>
    <row r="66" spans="1:20" ht="39.75" customHeight="1">
      <c r="A66" s="326" t="s">
        <v>171</v>
      </c>
      <c r="B66" s="327"/>
      <c r="C66" s="114"/>
      <c r="F66" s="90"/>
      <c r="G66" s="305" t="s">
        <v>96</v>
      </c>
      <c r="H66" s="305"/>
      <c r="J66" s="319"/>
      <c r="K66" s="319"/>
      <c r="L66" s="319"/>
      <c r="M66" s="319"/>
      <c r="N66" s="319"/>
      <c r="O66" s="319"/>
    </row>
    <row r="67" spans="1:20" ht="60.6" customHeight="1">
      <c r="A67" s="87"/>
      <c r="B67" s="5" t="s">
        <v>105</v>
      </c>
      <c r="C67" s="207" t="s">
        <v>110</v>
      </c>
      <c r="D67" s="88"/>
      <c r="F67" s="320"/>
      <c r="G67" s="243" t="s">
        <v>141</v>
      </c>
      <c r="H67" s="243" t="s">
        <v>140</v>
      </c>
      <c r="I67" s="90"/>
      <c r="J67" s="62"/>
      <c r="K67" s="62"/>
      <c r="L67" s="63"/>
      <c r="M67" s="62"/>
      <c r="N67" s="62"/>
      <c r="O67" s="63"/>
    </row>
    <row r="68" spans="1:20" s="91" customFormat="1" ht="34.15" customHeight="1">
      <c r="B68" s="241" t="s">
        <v>2</v>
      </c>
      <c r="C68" s="92" t="s">
        <v>76</v>
      </c>
      <c r="D68" s="93">
        <f>D5</f>
        <v>300</v>
      </c>
      <c r="E68" s="94"/>
      <c r="F68" s="320"/>
      <c r="G68" s="149"/>
      <c r="H68" s="149"/>
      <c r="I68" s="116"/>
      <c r="J68" s="65"/>
      <c r="K68" s="65"/>
      <c r="L68" s="65"/>
      <c r="M68" s="65"/>
      <c r="N68" s="65"/>
      <c r="O68" s="65"/>
    </row>
    <row r="69" spans="1:20" s="91" customFormat="1" ht="34.15" customHeight="1">
      <c r="B69" s="321" t="s">
        <v>1</v>
      </c>
      <c r="C69" s="92" t="s">
        <v>77</v>
      </c>
      <c r="D69" s="78" t="s">
        <v>6</v>
      </c>
      <c r="E69" s="96"/>
      <c r="G69" s="150"/>
      <c r="H69" s="150"/>
      <c r="I69" s="117"/>
      <c r="J69" s="205"/>
      <c r="K69" s="205"/>
      <c r="L69" s="65"/>
      <c r="M69" s="205"/>
      <c r="N69" s="205"/>
      <c r="O69" s="65"/>
    </row>
    <row r="70" spans="1:20" s="91" customFormat="1" ht="34.15" customHeight="1">
      <c r="B70" s="321"/>
      <c r="C70" s="92" t="s">
        <v>78</v>
      </c>
      <c r="D70" s="78" t="s">
        <v>6</v>
      </c>
      <c r="E70" s="96"/>
      <c r="G70" s="150"/>
      <c r="H70" s="150"/>
      <c r="I70" s="117"/>
      <c r="J70" s="205"/>
      <c r="K70" s="205"/>
      <c r="L70" s="65"/>
      <c r="M70" s="205"/>
      <c r="N70" s="205"/>
      <c r="O70" s="65"/>
    </row>
    <row r="71" spans="1:20" ht="34.15" customHeight="1">
      <c r="B71" s="218"/>
      <c r="C71" s="98" t="s">
        <v>0</v>
      </c>
      <c r="D71" s="232" t="str">
        <f>IF(D57="","",MAX((D55-D60),0))</f>
        <v/>
      </c>
      <c r="E71" s="99"/>
      <c r="F71" s="91"/>
      <c r="G71" s="150"/>
      <c r="H71" s="150"/>
      <c r="I71" s="117"/>
      <c r="J71" s="205"/>
      <c r="K71" s="205"/>
      <c r="L71" s="65"/>
      <c r="M71" s="205"/>
      <c r="N71" s="205"/>
      <c r="O71" s="65"/>
    </row>
    <row r="72" spans="1:20" ht="34.15" customHeight="1">
      <c r="B72" s="316" t="s">
        <v>84</v>
      </c>
      <c r="C72" s="92" t="s">
        <v>79</v>
      </c>
      <c r="D72" s="78" t="str">
        <f>IF(H68="","",H78)</f>
        <v/>
      </c>
      <c r="E72" s="96"/>
      <c r="F72" s="91"/>
      <c r="G72" s="150"/>
      <c r="H72" s="150"/>
      <c r="I72" s="117"/>
      <c r="J72" s="205"/>
      <c r="K72" s="205"/>
      <c r="L72" s="65"/>
      <c r="M72" s="205"/>
      <c r="N72" s="205"/>
      <c r="O72" s="65"/>
    </row>
    <row r="73" spans="1:20" ht="34.15" customHeight="1">
      <c r="B73" s="316"/>
      <c r="C73" s="92" t="s">
        <v>121</v>
      </c>
      <c r="D73" s="148"/>
      <c r="E73" s="100"/>
      <c r="G73" s="150"/>
      <c r="H73" s="150"/>
      <c r="I73" s="117"/>
      <c r="J73" s="205"/>
      <c r="K73" s="205"/>
      <c r="L73" s="65"/>
      <c r="M73" s="205"/>
      <c r="N73" s="205"/>
      <c r="O73" s="65"/>
    </row>
    <row r="74" spans="1:20" ht="34.15" customHeight="1">
      <c r="B74" s="316"/>
      <c r="C74" s="101" t="s">
        <v>81</v>
      </c>
      <c r="D74" s="80" t="str">
        <f>IF(G68="","",G78)</f>
        <v/>
      </c>
      <c r="E74" s="102"/>
      <c r="G74" s="150"/>
      <c r="H74" s="150"/>
      <c r="I74" s="117"/>
      <c r="J74" s="205"/>
      <c r="K74" s="205"/>
      <c r="L74" s="65"/>
      <c r="M74" s="205"/>
      <c r="N74" s="205"/>
      <c r="O74" s="65"/>
    </row>
    <row r="75" spans="1:20" ht="34.15" customHeight="1">
      <c r="A75" s="219"/>
      <c r="B75" s="219"/>
      <c r="C75" s="223" t="s">
        <v>55</v>
      </c>
      <c r="D75" s="81" t="str">
        <f>IF(D73="","",(IF(D72*D73&lt;D71,"mniejsza",IF(D72*D73=D71,"równa","większa"))))</f>
        <v/>
      </c>
      <c r="E75" s="103"/>
      <c r="F75" s="103"/>
      <c r="G75" s="149"/>
      <c r="H75" s="149"/>
      <c r="I75" s="116"/>
      <c r="J75" s="65"/>
      <c r="K75" s="65"/>
      <c r="L75" s="65"/>
      <c r="M75" s="65"/>
      <c r="N75" s="65"/>
      <c r="O75" s="65"/>
    </row>
    <row r="76" spans="1:20" ht="34.15" customHeight="1">
      <c r="A76" s="206"/>
      <c r="B76" s="220"/>
      <c r="C76" s="224" t="s">
        <v>56</v>
      </c>
      <c r="D76" s="236" t="str">
        <f>IF(D73="","",(D72*D73))</f>
        <v/>
      </c>
      <c r="E76" s="104"/>
      <c r="F76" s="105"/>
      <c r="G76" s="151"/>
      <c r="H76" s="151"/>
      <c r="I76" s="118"/>
      <c r="J76" s="68"/>
      <c r="K76" s="68"/>
      <c r="L76" s="65"/>
      <c r="M76" s="68"/>
      <c r="N76" s="68"/>
      <c r="O76" s="65"/>
    </row>
    <row r="77" spans="1:20" ht="34.15" customHeight="1">
      <c r="A77" s="206"/>
      <c r="B77" s="220"/>
      <c r="C77" s="224" t="s">
        <v>57</v>
      </c>
      <c r="D77" s="83" t="str">
        <f>IF(D73="","",(D74/D76))</f>
        <v/>
      </c>
      <c r="E77" s="107"/>
      <c r="F77" s="108"/>
      <c r="G77" s="150"/>
      <c r="H77" s="150"/>
      <c r="I77" s="118"/>
      <c r="J77" s="205"/>
      <c r="K77" s="205"/>
      <c r="L77" s="65"/>
      <c r="M77" s="205"/>
      <c r="N77" s="205"/>
      <c r="O77" s="65"/>
      <c r="P77" s="119"/>
      <c r="Q77" s="119"/>
      <c r="R77" s="119"/>
      <c r="S77" s="119"/>
      <c r="T77" s="119"/>
    </row>
    <row r="78" spans="1:20" s="120" customFormat="1" ht="34.15" customHeight="1">
      <c r="A78" s="221"/>
      <c r="B78" s="222"/>
      <c r="C78" s="84" t="s">
        <v>88</v>
      </c>
      <c r="D78" s="85" t="str">
        <f>IF(D73="","",(IF(OR(D77&lt;=D68),D77,D68))*(IF(OR(D76&lt;=D71),D76,D71)))</f>
        <v/>
      </c>
      <c r="E78" s="109"/>
      <c r="F78" s="77"/>
      <c r="G78" s="229" t="str">
        <f>IF(G68="","",SUM(G68:G77))</f>
        <v/>
      </c>
      <c r="H78" s="49" t="str">
        <f>IF(H68="","",SUM(H68:H77))</f>
        <v/>
      </c>
      <c r="I78" s="31"/>
      <c r="J78" s="70"/>
      <c r="K78" s="70"/>
      <c r="L78" s="70"/>
      <c r="M78" s="70"/>
      <c r="N78" s="70"/>
      <c r="O78" s="70"/>
      <c r="P78" s="119"/>
      <c r="Q78" s="119"/>
      <c r="R78" s="119"/>
      <c r="S78" s="119"/>
      <c r="T78" s="119"/>
    </row>
    <row r="79" spans="1:20" ht="34.15" customHeight="1">
      <c r="A79" s="206"/>
      <c r="B79" s="206"/>
      <c r="C79" s="61" t="s">
        <v>89</v>
      </c>
      <c r="D79" s="86" t="str">
        <f>IF(D73="","",MIN(D78:D78))</f>
        <v/>
      </c>
      <c r="E79" s="110"/>
      <c r="F79" s="111"/>
      <c r="G79" s="140" t="s">
        <v>58</v>
      </c>
      <c r="H79" s="140" t="s">
        <v>59</v>
      </c>
      <c r="I79" s="31"/>
      <c r="J79" s="317"/>
      <c r="K79" s="317"/>
      <c r="L79" s="317"/>
      <c r="M79" s="317"/>
      <c r="N79" s="72"/>
      <c r="O79" s="204"/>
      <c r="P79" s="119"/>
      <c r="Q79" s="119"/>
      <c r="R79" s="119"/>
      <c r="S79" s="119"/>
      <c r="T79" s="119"/>
    </row>
    <row r="80" spans="1:20" ht="34.15" customHeight="1">
      <c r="A80" s="206"/>
      <c r="B80" s="206"/>
      <c r="C80" s="226"/>
      <c r="D80" s="227"/>
      <c r="E80" s="110"/>
      <c r="F80" s="111"/>
      <c r="G80" s="140"/>
      <c r="H80" s="140"/>
      <c r="I80" s="31"/>
      <c r="J80" s="240"/>
      <c r="K80" s="240"/>
      <c r="L80" s="240"/>
      <c r="M80" s="240"/>
      <c r="N80" s="72"/>
      <c r="O80" s="204"/>
      <c r="P80" s="119"/>
      <c r="Q80" s="119"/>
      <c r="R80" s="119"/>
      <c r="S80" s="119"/>
      <c r="T80" s="119"/>
    </row>
    <row r="81" spans="1:20" ht="24" customHeight="1">
      <c r="A81" s="206"/>
      <c r="B81" s="206"/>
      <c r="C81" s="226"/>
      <c r="D81" s="227"/>
      <c r="E81" s="110"/>
      <c r="F81" s="111"/>
      <c r="G81" s="140"/>
      <c r="H81" s="140"/>
      <c r="I81" s="31"/>
      <c r="J81" s="240"/>
      <c r="K81" s="240"/>
      <c r="L81" s="240"/>
      <c r="M81" s="240"/>
      <c r="N81" s="72"/>
      <c r="O81" s="204"/>
      <c r="P81" s="119"/>
      <c r="Q81" s="119"/>
      <c r="R81" s="119"/>
      <c r="S81" s="119"/>
      <c r="T81" s="119"/>
    </row>
    <row r="82" spans="1:20" ht="39.75" customHeight="1">
      <c r="A82" s="326"/>
      <c r="B82" s="327"/>
      <c r="C82" s="114"/>
      <c r="F82" s="90"/>
      <c r="G82" s="305" t="s">
        <v>96</v>
      </c>
      <c r="H82" s="305"/>
      <c r="J82" s="319"/>
      <c r="K82" s="319"/>
      <c r="L82" s="319"/>
      <c r="M82" s="319"/>
      <c r="N82" s="319"/>
      <c r="O82" s="319"/>
    </row>
    <row r="83" spans="1:20" ht="60.6" customHeight="1">
      <c r="A83" s="87"/>
      <c r="B83" s="5" t="s">
        <v>105</v>
      </c>
      <c r="C83" s="207" t="s">
        <v>164</v>
      </c>
      <c r="D83" s="88"/>
      <c r="F83" s="320"/>
      <c r="G83" s="243" t="s">
        <v>141</v>
      </c>
      <c r="H83" s="243" t="s">
        <v>140</v>
      </c>
      <c r="I83" s="90"/>
      <c r="J83" s="62"/>
      <c r="K83" s="62"/>
      <c r="L83" s="63"/>
      <c r="M83" s="62"/>
      <c r="N83" s="62"/>
      <c r="O83" s="63"/>
    </row>
    <row r="84" spans="1:20" s="91" customFormat="1" ht="34.15" customHeight="1">
      <c r="B84" s="241" t="s">
        <v>2</v>
      </c>
      <c r="C84" s="92" t="s">
        <v>76</v>
      </c>
      <c r="D84" s="93">
        <f>D5</f>
        <v>300</v>
      </c>
      <c r="E84" s="94"/>
      <c r="F84" s="320"/>
      <c r="G84" s="149"/>
      <c r="H84" s="149"/>
      <c r="I84" s="116"/>
      <c r="J84" s="65"/>
      <c r="K84" s="65"/>
      <c r="L84" s="65"/>
      <c r="M84" s="65"/>
      <c r="N84" s="65"/>
      <c r="O84" s="65"/>
    </row>
    <row r="85" spans="1:20" s="91" customFormat="1" ht="34.15" customHeight="1">
      <c r="B85" s="321" t="s">
        <v>1</v>
      </c>
      <c r="C85" s="92" t="s">
        <v>77</v>
      </c>
      <c r="D85" s="78" t="s">
        <v>6</v>
      </c>
      <c r="E85" s="96"/>
      <c r="G85" s="150"/>
      <c r="H85" s="150"/>
      <c r="I85" s="117"/>
      <c r="J85" s="205"/>
      <c r="K85" s="205"/>
      <c r="L85" s="65"/>
      <c r="M85" s="205"/>
      <c r="N85" s="205"/>
      <c r="O85" s="65"/>
    </row>
    <row r="86" spans="1:20" s="91" customFormat="1" ht="34.15" customHeight="1">
      <c r="B86" s="321"/>
      <c r="C86" s="92" t="s">
        <v>78</v>
      </c>
      <c r="D86" s="78" t="s">
        <v>6</v>
      </c>
      <c r="E86" s="96"/>
      <c r="G86" s="150"/>
      <c r="H86" s="150"/>
      <c r="I86" s="117"/>
      <c r="J86" s="205"/>
      <c r="K86" s="205"/>
      <c r="L86" s="65"/>
      <c r="M86" s="205"/>
      <c r="N86" s="205"/>
      <c r="O86" s="65"/>
    </row>
    <row r="87" spans="1:20" ht="34.15" customHeight="1">
      <c r="B87" s="218"/>
      <c r="C87" s="98" t="s">
        <v>0</v>
      </c>
      <c r="D87" s="232" t="str">
        <f>IF(D73="","",MAX((D71-D76),0))</f>
        <v/>
      </c>
      <c r="E87" s="99"/>
      <c r="F87" s="91"/>
      <c r="G87" s="150"/>
      <c r="H87" s="150"/>
      <c r="I87" s="117"/>
      <c r="J87" s="205"/>
      <c r="K87" s="205"/>
      <c r="L87" s="65"/>
      <c r="M87" s="205"/>
      <c r="N87" s="205"/>
      <c r="O87" s="65"/>
    </row>
    <row r="88" spans="1:20" ht="34.15" customHeight="1">
      <c r="B88" s="316" t="s">
        <v>165</v>
      </c>
      <c r="C88" s="92" t="s">
        <v>79</v>
      </c>
      <c r="D88" s="78" t="str">
        <f>IF(H84="","",H94)</f>
        <v/>
      </c>
      <c r="E88" s="96"/>
      <c r="F88" s="91"/>
      <c r="G88" s="150"/>
      <c r="H88" s="150"/>
      <c r="I88" s="117"/>
      <c r="J88" s="205"/>
      <c r="K88" s="205"/>
      <c r="L88" s="65"/>
      <c r="M88" s="205"/>
      <c r="N88" s="205"/>
      <c r="O88" s="65"/>
    </row>
    <row r="89" spans="1:20" ht="34.15" customHeight="1">
      <c r="B89" s="316"/>
      <c r="C89" s="92" t="s">
        <v>121</v>
      </c>
      <c r="D89" s="148"/>
      <c r="E89" s="100"/>
      <c r="G89" s="150"/>
      <c r="H89" s="150"/>
      <c r="I89" s="117"/>
      <c r="J89" s="205"/>
      <c r="K89" s="205"/>
      <c r="L89" s="65"/>
      <c r="M89" s="205"/>
      <c r="N89" s="205"/>
      <c r="O89" s="65"/>
    </row>
    <row r="90" spans="1:20" ht="34.15" customHeight="1">
      <c r="B90" s="316"/>
      <c r="C90" s="101" t="s">
        <v>81</v>
      </c>
      <c r="D90" s="80" t="str">
        <f>IF(G84="","",G94)</f>
        <v/>
      </c>
      <c r="E90" s="102"/>
      <c r="G90" s="150"/>
      <c r="H90" s="150"/>
      <c r="I90" s="117"/>
      <c r="J90" s="205"/>
      <c r="K90" s="205"/>
      <c r="L90" s="65"/>
      <c r="M90" s="205"/>
      <c r="N90" s="205"/>
      <c r="O90" s="65"/>
    </row>
    <row r="91" spans="1:20" ht="34.15" customHeight="1">
      <c r="A91" s="219"/>
      <c r="B91" s="219"/>
      <c r="C91" s="223" t="s">
        <v>55</v>
      </c>
      <c r="D91" s="81" t="str">
        <f>IF(D89="","",(IF(D88*D89&lt;D87,"mniejsza",IF(D88*D89=D87,"równa","większa"))))</f>
        <v/>
      </c>
      <c r="E91" s="103"/>
      <c r="F91" s="103"/>
      <c r="G91" s="149"/>
      <c r="H91" s="149"/>
      <c r="I91" s="116"/>
      <c r="J91" s="65"/>
      <c r="K91" s="65"/>
      <c r="L91" s="65"/>
      <c r="M91" s="65"/>
      <c r="N91" s="65"/>
      <c r="O91" s="65"/>
    </row>
    <row r="92" spans="1:20" ht="34.15" customHeight="1">
      <c r="A92" s="206"/>
      <c r="B92" s="220"/>
      <c r="C92" s="224" t="s">
        <v>56</v>
      </c>
      <c r="D92" s="236" t="str">
        <f>IF(D89="","",(D88*D89))</f>
        <v/>
      </c>
      <c r="E92" s="104"/>
      <c r="F92" s="105"/>
      <c r="G92" s="151"/>
      <c r="H92" s="151"/>
      <c r="I92" s="118"/>
      <c r="J92" s="68"/>
      <c r="K92" s="68"/>
      <c r="L92" s="65"/>
      <c r="M92" s="68"/>
      <c r="N92" s="68"/>
      <c r="O92" s="65"/>
    </row>
    <row r="93" spans="1:20" ht="34.15" customHeight="1">
      <c r="A93" s="206"/>
      <c r="B93" s="220"/>
      <c r="C93" s="224" t="s">
        <v>57</v>
      </c>
      <c r="D93" s="83" t="str">
        <f>IF(D89="","",(D90/D92))</f>
        <v/>
      </c>
      <c r="E93" s="107"/>
      <c r="F93" s="108"/>
      <c r="G93" s="150"/>
      <c r="H93" s="150"/>
      <c r="I93" s="118"/>
      <c r="J93" s="205"/>
      <c r="K93" s="205"/>
      <c r="L93" s="65"/>
      <c r="M93" s="205"/>
      <c r="N93" s="205"/>
      <c r="O93" s="65"/>
      <c r="P93" s="119"/>
      <c r="Q93" s="119"/>
      <c r="R93" s="119"/>
      <c r="S93" s="119"/>
      <c r="T93" s="119"/>
    </row>
    <row r="94" spans="1:20" s="120" customFormat="1" ht="34.15" customHeight="1">
      <c r="A94" s="221"/>
      <c r="B94" s="222"/>
      <c r="C94" s="84" t="s">
        <v>88</v>
      </c>
      <c r="D94" s="85" t="str">
        <f>IF(D89="","",(IF(OR(D93&lt;=D84),D93,D84))*(IF(OR(D92&lt;=D87),D92,D87)))</f>
        <v/>
      </c>
      <c r="E94" s="109"/>
      <c r="F94" s="77"/>
      <c r="G94" s="229" t="str">
        <f>IF(G84="","",SUM(G84:G93))</f>
        <v/>
      </c>
      <c r="H94" s="49" t="str">
        <f>IF(H84="","",SUM(H84:H93))</f>
        <v/>
      </c>
      <c r="I94" s="31"/>
      <c r="J94" s="70"/>
      <c r="K94" s="70"/>
      <c r="L94" s="70"/>
      <c r="M94" s="70"/>
      <c r="N94" s="70"/>
      <c r="O94" s="70"/>
      <c r="P94" s="119"/>
      <c r="Q94" s="119"/>
      <c r="R94" s="119"/>
      <c r="S94" s="119"/>
      <c r="T94" s="119"/>
    </row>
    <row r="95" spans="1:20" ht="34.15" customHeight="1">
      <c r="A95" s="206"/>
      <c r="B95" s="206"/>
      <c r="C95" s="61" t="s">
        <v>89</v>
      </c>
      <c r="D95" s="86" t="str">
        <f>IF(D89="","",MIN(D94:D94))</f>
        <v/>
      </c>
      <c r="E95" s="110"/>
      <c r="F95" s="111"/>
      <c r="G95" s="140" t="s">
        <v>58</v>
      </c>
      <c r="H95" s="140" t="s">
        <v>59</v>
      </c>
      <c r="I95" s="31"/>
      <c r="J95" s="317"/>
      <c r="K95" s="317"/>
      <c r="L95" s="317"/>
      <c r="M95" s="317"/>
      <c r="N95" s="72"/>
      <c r="O95" s="204"/>
      <c r="P95" s="119"/>
      <c r="Q95" s="119"/>
      <c r="R95" s="119"/>
      <c r="S95" s="119"/>
      <c r="T95" s="119"/>
    </row>
    <row r="96" spans="1:20" ht="34.15" customHeight="1">
      <c r="A96" s="206"/>
      <c r="B96" s="206"/>
      <c r="C96" s="226"/>
      <c r="D96" s="227"/>
      <c r="E96" s="110"/>
      <c r="F96" s="111"/>
      <c r="G96" s="140"/>
      <c r="H96" s="140"/>
      <c r="I96" s="31"/>
      <c r="J96" s="240"/>
      <c r="K96" s="240"/>
      <c r="L96" s="240"/>
      <c r="M96" s="240"/>
      <c r="N96" s="72"/>
      <c r="O96" s="204"/>
      <c r="P96" s="119"/>
      <c r="Q96" s="119"/>
      <c r="R96" s="119"/>
      <c r="S96" s="119"/>
      <c r="T96" s="119"/>
    </row>
    <row r="97" spans="1:20" ht="34.15" customHeight="1">
      <c r="A97" s="206"/>
      <c r="B97" s="206"/>
      <c r="C97" s="226"/>
      <c r="D97" s="227"/>
      <c r="E97" s="110"/>
      <c r="F97" s="111"/>
      <c r="G97" s="140"/>
      <c r="H97" s="140"/>
      <c r="I97" s="31"/>
      <c r="J97" s="240"/>
      <c r="K97" s="240"/>
      <c r="L97" s="240"/>
      <c r="M97" s="240"/>
      <c r="N97" s="72"/>
      <c r="O97" s="204"/>
      <c r="P97" s="119"/>
      <c r="Q97" s="119"/>
      <c r="R97" s="119"/>
      <c r="S97" s="119"/>
      <c r="T97" s="119"/>
    </row>
    <row r="98" spans="1:20" ht="39.75" customHeight="1">
      <c r="A98" s="326" t="s">
        <v>170</v>
      </c>
      <c r="B98" s="327"/>
      <c r="C98" s="114"/>
      <c r="F98" s="90"/>
      <c r="G98" s="305" t="s">
        <v>96</v>
      </c>
      <c r="H98" s="305"/>
      <c r="J98" s="319"/>
      <c r="K98" s="319"/>
      <c r="L98" s="319"/>
      <c r="M98" s="319"/>
      <c r="N98" s="319"/>
      <c r="O98" s="319"/>
    </row>
    <row r="99" spans="1:20" ht="60.6" customHeight="1">
      <c r="A99" s="87"/>
      <c r="B99" s="5" t="s">
        <v>105</v>
      </c>
      <c r="C99" s="207" t="s">
        <v>167</v>
      </c>
      <c r="D99" s="88"/>
      <c r="F99" s="320"/>
      <c r="G99" s="243" t="s">
        <v>141</v>
      </c>
      <c r="H99" s="243" t="s">
        <v>140</v>
      </c>
      <c r="I99" s="90"/>
      <c r="J99" s="62"/>
      <c r="K99" s="62"/>
      <c r="L99" s="63"/>
      <c r="M99" s="62"/>
      <c r="N99" s="62"/>
      <c r="O99" s="63"/>
    </row>
    <row r="100" spans="1:20" s="91" customFormat="1" ht="34.15" customHeight="1">
      <c r="B100" s="241" t="s">
        <v>2</v>
      </c>
      <c r="C100" s="92" t="s">
        <v>76</v>
      </c>
      <c r="D100" s="93">
        <f>D5</f>
        <v>300</v>
      </c>
      <c r="E100" s="94"/>
      <c r="F100" s="320"/>
      <c r="G100" s="149"/>
      <c r="H100" s="149"/>
      <c r="I100" s="116"/>
      <c r="J100" s="65"/>
      <c r="K100" s="65"/>
      <c r="L100" s="65"/>
      <c r="M100" s="65"/>
      <c r="N100" s="65"/>
      <c r="O100" s="65"/>
    </row>
    <row r="101" spans="1:20" s="91" customFormat="1" ht="34.15" customHeight="1">
      <c r="B101" s="321" t="s">
        <v>1</v>
      </c>
      <c r="C101" s="92" t="s">
        <v>77</v>
      </c>
      <c r="D101" s="78" t="s">
        <v>6</v>
      </c>
      <c r="E101" s="96"/>
      <c r="G101" s="150"/>
      <c r="H101" s="150"/>
      <c r="I101" s="117"/>
      <c r="J101" s="205"/>
      <c r="K101" s="205"/>
      <c r="L101" s="65"/>
      <c r="M101" s="205"/>
      <c r="N101" s="205"/>
      <c r="O101" s="65"/>
    </row>
    <row r="102" spans="1:20" s="91" customFormat="1" ht="34.15" customHeight="1">
      <c r="B102" s="321"/>
      <c r="C102" s="92" t="s">
        <v>78</v>
      </c>
      <c r="D102" s="78" t="s">
        <v>6</v>
      </c>
      <c r="E102" s="96"/>
      <c r="G102" s="150"/>
      <c r="H102" s="150"/>
      <c r="I102" s="117"/>
      <c r="J102" s="205"/>
      <c r="K102" s="205"/>
      <c r="L102" s="65"/>
      <c r="M102" s="205"/>
      <c r="N102" s="205"/>
      <c r="O102" s="65"/>
    </row>
    <row r="103" spans="1:20" ht="34.15" customHeight="1">
      <c r="B103" s="218"/>
      <c r="C103" s="98" t="s">
        <v>0</v>
      </c>
      <c r="D103" s="232" t="str">
        <f>IF(D89="","",MAX((D87-D92),0))</f>
        <v/>
      </c>
      <c r="E103" s="99"/>
      <c r="F103" s="91"/>
      <c r="G103" s="150"/>
      <c r="H103" s="150"/>
      <c r="I103" s="117"/>
      <c r="J103" s="205"/>
      <c r="K103" s="205"/>
      <c r="L103" s="65"/>
      <c r="M103" s="205"/>
      <c r="N103" s="205"/>
      <c r="O103" s="65"/>
    </row>
    <row r="104" spans="1:20" ht="34.15" customHeight="1">
      <c r="B104" s="316" t="s">
        <v>168</v>
      </c>
      <c r="C104" s="92" t="s">
        <v>79</v>
      </c>
      <c r="D104" s="78" t="str">
        <f>IF(H100="","",H110)</f>
        <v/>
      </c>
      <c r="E104" s="96"/>
      <c r="F104" s="91"/>
      <c r="G104" s="150"/>
      <c r="H104" s="150"/>
      <c r="I104" s="117"/>
      <c r="J104" s="205"/>
      <c r="K104" s="205"/>
      <c r="L104" s="65"/>
      <c r="M104" s="205"/>
      <c r="N104" s="205"/>
      <c r="O104" s="65"/>
    </row>
    <row r="105" spans="1:20" ht="34.15" customHeight="1">
      <c r="B105" s="316"/>
      <c r="C105" s="92" t="s">
        <v>121</v>
      </c>
      <c r="D105" s="148"/>
      <c r="E105" s="100"/>
      <c r="G105" s="150"/>
      <c r="H105" s="150"/>
      <c r="I105" s="117"/>
      <c r="J105" s="205"/>
      <c r="K105" s="205"/>
      <c r="L105" s="65"/>
      <c r="M105" s="205"/>
      <c r="N105" s="205"/>
      <c r="O105" s="65"/>
    </row>
    <row r="106" spans="1:20" ht="34.15" customHeight="1">
      <c r="B106" s="316"/>
      <c r="C106" s="101" t="s">
        <v>81</v>
      </c>
      <c r="D106" s="80" t="str">
        <f>IF(G100="","",G110)</f>
        <v/>
      </c>
      <c r="E106" s="102"/>
      <c r="G106" s="150"/>
      <c r="H106" s="150"/>
      <c r="I106" s="117"/>
      <c r="J106" s="205"/>
      <c r="K106" s="205"/>
      <c r="L106" s="65"/>
      <c r="M106" s="205"/>
      <c r="N106" s="205"/>
      <c r="O106" s="65"/>
    </row>
    <row r="107" spans="1:20" ht="34.15" customHeight="1">
      <c r="A107" s="219"/>
      <c r="B107" s="219"/>
      <c r="C107" s="223" t="s">
        <v>55</v>
      </c>
      <c r="D107" s="81" t="str">
        <f>IF(D105="","",(IF(D104*D105&lt;D103,"mniejsza",IF(D104*D105=D103,"równa","większa"))))</f>
        <v/>
      </c>
      <c r="E107" s="103"/>
      <c r="F107" s="103"/>
      <c r="G107" s="149"/>
      <c r="H107" s="149"/>
      <c r="I107" s="116"/>
      <c r="J107" s="65"/>
      <c r="K107" s="65"/>
      <c r="L107" s="65"/>
      <c r="M107" s="65"/>
      <c r="N107" s="65"/>
      <c r="O107" s="65"/>
    </row>
    <row r="108" spans="1:20" ht="34.15" customHeight="1">
      <c r="A108" s="206"/>
      <c r="B108" s="220"/>
      <c r="C108" s="224" t="s">
        <v>56</v>
      </c>
      <c r="D108" s="236" t="str">
        <f>IF(D105="","",(D104*D105))</f>
        <v/>
      </c>
      <c r="E108" s="104"/>
      <c r="F108" s="105"/>
      <c r="G108" s="151"/>
      <c r="H108" s="151"/>
      <c r="I108" s="118"/>
      <c r="J108" s="68"/>
      <c r="K108" s="68"/>
      <c r="L108" s="65"/>
      <c r="M108" s="68"/>
      <c r="N108" s="68"/>
      <c r="O108" s="65"/>
    </row>
    <row r="109" spans="1:20" ht="34.15" customHeight="1">
      <c r="A109" s="206"/>
      <c r="B109" s="220"/>
      <c r="C109" s="224" t="s">
        <v>57</v>
      </c>
      <c r="D109" s="83" t="str">
        <f>IF(D105="","",(D106/D108))</f>
        <v/>
      </c>
      <c r="E109" s="107"/>
      <c r="F109" s="108"/>
      <c r="G109" s="150"/>
      <c r="H109" s="150"/>
      <c r="I109" s="118"/>
      <c r="J109" s="205"/>
      <c r="K109" s="205"/>
      <c r="L109" s="65"/>
      <c r="M109" s="205"/>
      <c r="N109" s="205"/>
      <c r="O109" s="65"/>
      <c r="P109" s="119"/>
      <c r="Q109" s="119"/>
      <c r="R109" s="119"/>
      <c r="S109" s="119"/>
      <c r="T109" s="119"/>
    </row>
    <row r="110" spans="1:20" s="120" customFormat="1" ht="34.15" customHeight="1">
      <c r="A110" s="221"/>
      <c r="B110" s="222"/>
      <c r="C110" s="84" t="s">
        <v>88</v>
      </c>
      <c r="D110" s="85" t="str">
        <f>IF(D105="","",(IF(OR(D109&lt;=D100),D109,D100))*(IF(OR(D108&lt;=D103),D108,D103)))</f>
        <v/>
      </c>
      <c r="E110" s="109"/>
      <c r="F110" s="77"/>
      <c r="G110" s="229" t="str">
        <f>IF(G100="","",SUM(G100:G109))</f>
        <v/>
      </c>
      <c r="H110" s="49" t="str">
        <f>IF(H100="","",SUM(H100:H109))</f>
        <v/>
      </c>
      <c r="I110" s="31"/>
      <c r="J110" s="70"/>
      <c r="K110" s="70"/>
      <c r="L110" s="70"/>
      <c r="M110" s="70"/>
      <c r="N110" s="70"/>
      <c r="O110" s="70"/>
      <c r="P110" s="119"/>
      <c r="Q110" s="119"/>
      <c r="R110" s="119"/>
      <c r="S110" s="119"/>
      <c r="T110" s="119"/>
    </row>
    <row r="111" spans="1:20" ht="34.15" customHeight="1">
      <c r="A111" s="206"/>
      <c r="B111" s="206"/>
      <c r="C111" s="61" t="s">
        <v>89</v>
      </c>
      <c r="D111" s="86" t="str">
        <f>IF(D105="","",MIN(D110:D110))</f>
        <v/>
      </c>
      <c r="E111" s="110"/>
      <c r="F111" s="111"/>
      <c r="G111" s="140" t="s">
        <v>58</v>
      </c>
      <c r="H111" s="140" t="s">
        <v>59</v>
      </c>
      <c r="I111" s="31"/>
      <c r="J111" s="317"/>
      <c r="K111" s="317"/>
      <c r="L111" s="317"/>
      <c r="M111" s="317"/>
      <c r="N111" s="72"/>
      <c r="O111" s="204"/>
      <c r="P111" s="119"/>
      <c r="Q111" s="119"/>
      <c r="R111" s="119"/>
      <c r="S111" s="119"/>
      <c r="T111" s="119"/>
    </row>
    <row r="112" spans="1:20" ht="34.15" customHeight="1">
      <c r="A112" s="206"/>
      <c r="B112" s="206"/>
      <c r="C112" s="226"/>
      <c r="D112" s="227"/>
      <c r="E112" s="110"/>
      <c r="F112" s="111"/>
      <c r="G112" s="140"/>
      <c r="H112" s="140"/>
      <c r="I112" s="31"/>
      <c r="J112" s="240"/>
      <c r="K112" s="240"/>
      <c r="L112" s="240"/>
      <c r="M112" s="240"/>
      <c r="N112" s="72"/>
      <c r="O112" s="204"/>
      <c r="P112" s="119"/>
      <c r="Q112" s="119"/>
      <c r="R112" s="119"/>
      <c r="S112" s="119"/>
      <c r="T112" s="119"/>
    </row>
    <row r="113" spans="1:20" ht="34.15" customHeight="1">
      <c r="A113" s="206"/>
      <c r="B113" s="206"/>
      <c r="C113" s="226"/>
      <c r="D113" s="227"/>
      <c r="E113" s="110"/>
      <c r="F113" s="111"/>
      <c r="G113" s="140"/>
      <c r="H113" s="140"/>
      <c r="I113" s="31"/>
      <c r="J113" s="240"/>
      <c r="K113" s="240"/>
      <c r="L113" s="240"/>
      <c r="M113" s="240"/>
      <c r="N113" s="72"/>
      <c r="O113" s="204"/>
      <c r="P113" s="119"/>
      <c r="Q113" s="119"/>
      <c r="R113" s="119"/>
      <c r="S113" s="119"/>
      <c r="T113" s="119"/>
    </row>
    <row r="114" spans="1:20" ht="39.75" customHeight="1">
      <c r="A114" s="326"/>
      <c r="B114" s="327"/>
      <c r="C114" s="114"/>
      <c r="F114" s="90"/>
      <c r="G114" s="305" t="s">
        <v>96</v>
      </c>
      <c r="H114" s="305"/>
      <c r="J114" s="319"/>
      <c r="K114" s="319"/>
      <c r="L114" s="319"/>
      <c r="M114" s="319"/>
      <c r="N114" s="319"/>
      <c r="O114" s="319"/>
    </row>
    <row r="115" spans="1:20" ht="60.6" customHeight="1">
      <c r="A115" s="87"/>
      <c r="B115" s="5" t="s">
        <v>105</v>
      </c>
      <c r="C115" s="207" t="s">
        <v>174</v>
      </c>
      <c r="D115" s="88"/>
      <c r="F115" s="320"/>
      <c r="G115" s="243" t="s">
        <v>141</v>
      </c>
      <c r="H115" s="243" t="s">
        <v>140</v>
      </c>
      <c r="I115" s="90"/>
      <c r="J115" s="62"/>
      <c r="K115" s="62"/>
      <c r="L115" s="63"/>
      <c r="M115" s="62"/>
      <c r="N115" s="62"/>
      <c r="O115" s="63"/>
    </row>
    <row r="116" spans="1:20" s="91" customFormat="1" ht="34.15" customHeight="1">
      <c r="B116" s="241" t="s">
        <v>2</v>
      </c>
      <c r="C116" s="92" t="s">
        <v>76</v>
      </c>
      <c r="D116" s="93">
        <f>D5</f>
        <v>300</v>
      </c>
      <c r="E116" s="94"/>
      <c r="F116" s="320"/>
      <c r="G116" s="149"/>
      <c r="H116" s="149"/>
      <c r="I116" s="116"/>
      <c r="J116" s="65"/>
      <c r="K116" s="65"/>
      <c r="L116" s="65"/>
      <c r="M116" s="65"/>
      <c r="N116" s="65"/>
      <c r="O116" s="65"/>
    </row>
    <row r="117" spans="1:20" s="91" customFormat="1" ht="34.15" customHeight="1">
      <c r="B117" s="321" t="s">
        <v>1</v>
      </c>
      <c r="C117" s="92" t="s">
        <v>77</v>
      </c>
      <c r="D117" s="78" t="s">
        <v>6</v>
      </c>
      <c r="E117" s="96"/>
      <c r="G117" s="150"/>
      <c r="H117" s="150"/>
      <c r="I117" s="117"/>
      <c r="J117" s="205"/>
      <c r="K117" s="205"/>
      <c r="L117" s="65"/>
      <c r="M117" s="205"/>
      <c r="N117" s="205"/>
      <c r="O117" s="65"/>
    </row>
    <row r="118" spans="1:20" s="91" customFormat="1" ht="34.15" customHeight="1">
      <c r="B118" s="321"/>
      <c r="C118" s="92" t="s">
        <v>78</v>
      </c>
      <c r="D118" s="78" t="s">
        <v>6</v>
      </c>
      <c r="E118" s="96"/>
      <c r="G118" s="150"/>
      <c r="H118" s="150"/>
      <c r="I118" s="117"/>
      <c r="J118" s="205"/>
      <c r="K118" s="205"/>
      <c r="L118" s="65"/>
      <c r="M118" s="205"/>
      <c r="N118" s="205"/>
      <c r="O118" s="65"/>
    </row>
    <row r="119" spans="1:20" ht="34.15" customHeight="1">
      <c r="B119" s="218"/>
      <c r="C119" s="98" t="s">
        <v>0</v>
      </c>
      <c r="D119" s="232" t="str">
        <f>IF(D105="","",MAX((D103-D108),0))</f>
        <v/>
      </c>
      <c r="E119" s="99"/>
      <c r="F119" s="91"/>
      <c r="G119" s="150"/>
      <c r="H119" s="150"/>
      <c r="I119" s="117"/>
      <c r="J119" s="205"/>
      <c r="K119" s="205"/>
      <c r="L119" s="65"/>
      <c r="M119" s="205"/>
      <c r="N119" s="205"/>
      <c r="O119" s="65"/>
    </row>
    <row r="120" spans="1:20" ht="34.15" customHeight="1">
      <c r="B120" s="316" t="s">
        <v>175</v>
      </c>
      <c r="C120" s="92" t="s">
        <v>79</v>
      </c>
      <c r="D120" s="78" t="str">
        <f>IF(H116="","",H126)</f>
        <v/>
      </c>
      <c r="E120" s="96"/>
      <c r="F120" s="91"/>
      <c r="G120" s="150"/>
      <c r="H120" s="150"/>
      <c r="I120" s="117"/>
      <c r="J120" s="205"/>
      <c r="K120" s="205"/>
      <c r="L120" s="65"/>
      <c r="M120" s="205"/>
      <c r="N120" s="205"/>
      <c r="O120" s="65"/>
    </row>
    <row r="121" spans="1:20" ht="34.15" customHeight="1">
      <c r="B121" s="316"/>
      <c r="C121" s="92" t="s">
        <v>121</v>
      </c>
      <c r="D121" s="148"/>
      <c r="E121" s="100"/>
      <c r="G121" s="150"/>
      <c r="H121" s="150"/>
      <c r="I121" s="117"/>
      <c r="J121" s="205"/>
      <c r="K121" s="205"/>
      <c r="L121" s="65"/>
      <c r="M121" s="205"/>
      <c r="N121" s="205"/>
      <c r="O121" s="65"/>
    </row>
    <row r="122" spans="1:20" ht="34.15" customHeight="1">
      <c r="B122" s="316"/>
      <c r="C122" s="101" t="s">
        <v>81</v>
      </c>
      <c r="D122" s="80" t="str">
        <f>IF(G116="","",G126)</f>
        <v/>
      </c>
      <c r="E122" s="102"/>
      <c r="G122" s="150"/>
      <c r="H122" s="150"/>
      <c r="I122" s="117"/>
      <c r="J122" s="205"/>
      <c r="K122" s="205"/>
      <c r="L122" s="65"/>
      <c r="M122" s="205"/>
      <c r="N122" s="205"/>
      <c r="O122" s="65"/>
    </row>
    <row r="123" spans="1:20" ht="34.15" customHeight="1">
      <c r="A123" s="219"/>
      <c r="B123" s="219"/>
      <c r="C123" s="223" t="s">
        <v>55</v>
      </c>
      <c r="D123" s="81" t="str">
        <f>IF(D121="","",(IF(D120*D121&lt;D119,"mniejsza",IF(D120*D121=D119,"równa","większa"))))</f>
        <v/>
      </c>
      <c r="E123" s="103"/>
      <c r="F123" s="103"/>
      <c r="G123" s="149"/>
      <c r="H123" s="149"/>
      <c r="I123" s="116"/>
      <c r="J123" s="65"/>
      <c r="K123" s="65"/>
      <c r="L123" s="65"/>
      <c r="M123" s="65"/>
      <c r="N123" s="65"/>
      <c r="O123" s="65"/>
    </row>
    <row r="124" spans="1:20" ht="34.15" customHeight="1">
      <c r="A124" s="206"/>
      <c r="B124" s="220"/>
      <c r="C124" s="224" t="s">
        <v>56</v>
      </c>
      <c r="D124" s="236" t="str">
        <f>IF(D121="","",(D120*D121))</f>
        <v/>
      </c>
      <c r="E124" s="104"/>
      <c r="F124" s="105"/>
      <c r="G124" s="151"/>
      <c r="H124" s="151"/>
      <c r="I124" s="118"/>
      <c r="J124" s="68"/>
      <c r="K124" s="68"/>
      <c r="L124" s="65"/>
      <c r="M124" s="68"/>
      <c r="N124" s="68"/>
      <c r="O124" s="65"/>
    </row>
    <row r="125" spans="1:20" ht="34.15" customHeight="1">
      <c r="A125" s="206"/>
      <c r="B125" s="220"/>
      <c r="C125" s="224" t="s">
        <v>57</v>
      </c>
      <c r="D125" s="83" t="str">
        <f>IF(D121="","",ROUND(D122/D124,2))</f>
        <v/>
      </c>
      <c r="E125" s="107"/>
      <c r="F125" s="108"/>
      <c r="G125" s="150"/>
      <c r="H125" s="150"/>
      <c r="I125" s="118"/>
      <c r="J125" s="205"/>
      <c r="K125" s="205"/>
      <c r="L125" s="65"/>
      <c r="M125" s="205"/>
      <c r="N125" s="205"/>
      <c r="O125" s="65"/>
      <c r="P125" s="119"/>
      <c r="Q125" s="119"/>
      <c r="R125" s="119"/>
      <c r="S125" s="119"/>
      <c r="T125" s="119"/>
    </row>
    <row r="126" spans="1:20" s="120" customFormat="1" ht="34.15" customHeight="1">
      <c r="A126" s="221"/>
      <c r="B126" s="222"/>
      <c r="C126" s="84" t="s">
        <v>88</v>
      </c>
      <c r="D126" s="85" t="str">
        <f>IF(D121="","",(IF(OR(D125&lt;=D116),D125,D116))*(IF(OR(D124&lt;=D119),D124,D119)))</f>
        <v/>
      </c>
      <c r="E126" s="109"/>
      <c r="F126" s="77"/>
      <c r="G126" s="229" t="str">
        <f>IF(G116="","",SUM(G116:G125))</f>
        <v/>
      </c>
      <c r="H126" s="49" t="str">
        <f>IF(H116="","",SUM(H116:H125))</f>
        <v/>
      </c>
      <c r="I126" s="31"/>
      <c r="J126" s="70"/>
      <c r="K126" s="70"/>
      <c r="L126" s="70"/>
      <c r="M126" s="70"/>
      <c r="N126" s="70"/>
      <c r="O126" s="70"/>
      <c r="P126" s="119"/>
      <c r="Q126" s="119"/>
      <c r="R126" s="119"/>
      <c r="S126" s="119"/>
      <c r="T126" s="119"/>
    </row>
    <row r="127" spans="1:20" ht="34.15" customHeight="1">
      <c r="A127" s="206"/>
      <c r="B127" s="206"/>
      <c r="C127" s="61" t="s">
        <v>89</v>
      </c>
      <c r="D127" s="86" t="str">
        <f>IF(D121="","",MIN(D126:D126))</f>
        <v/>
      </c>
      <c r="E127" s="110"/>
      <c r="F127" s="111"/>
      <c r="G127" s="140" t="s">
        <v>58</v>
      </c>
      <c r="H127" s="140" t="s">
        <v>59</v>
      </c>
      <c r="I127" s="31"/>
      <c r="J127" s="317"/>
      <c r="K127" s="317"/>
      <c r="L127" s="317"/>
      <c r="M127" s="317"/>
      <c r="N127" s="72"/>
      <c r="O127" s="204"/>
      <c r="P127" s="119"/>
      <c r="Q127" s="119"/>
      <c r="R127" s="119"/>
      <c r="S127" s="119"/>
      <c r="T127" s="119"/>
    </row>
    <row r="128" spans="1:20" ht="34.15" customHeight="1">
      <c r="A128" s="206"/>
      <c r="B128" s="206"/>
      <c r="C128" s="226"/>
      <c r="D128" s="227"/>
      <c r="E128" s="110"/>
      <c r="F128" s="111"/>
      <c r="G128" s="140"/>
      <c r="H128" s="140"/>
      <c r="I128" s="31"/>
      <c r="J128" s="240"/>
      <c r="K128" s="240"/>
      <c r="L128" s="240"/>
      <c r="M128" s="240"/>
      <c r="N128" s="72"/>
      <c r="O128" s="204"/>
      <c r="P128" s="119"/>
      <c r="Q128" s="119"/>
      <c r="R128" s="119"/>
      <c r="S128" s="119"/>
      <c r="T128" s="119"/>
    </row>
    <row r="129" spans="1:20" ht="34.15" customHeight="1">
      <c r="A129" s="206"/>
      <c r="B129" s="206"/>
      <c r="C129" s="226"/>
      <c r="D129" s="227"/>
      <c r="E129" s="110"/>
      <c r="F129" s="111"/>
      <c r="G129" s="140"/>
      <c r="H129" s="140"/>
      <c r="I129" s="31"/>
      <c r="J129" s="240"/>
      <c r="K129" s="240"/>
      <c r="L129" s="240"/>
      <c r="M129" s="240"/>
      <c r="N129" s="72"/>
      <c r="O129" s="204"/>
      <c r="P129" s="119"/>
      <c r="Q129" s="119"/>
      <c r="R129" s="119"/>
      <c r="S129" s="119"/>
      <c r="T129" s="119"/>
    </row>
    <row r="130" spans="1:20" ht="18.75">
      <c r="A130" s="121"/>
      <c r="B130" s="314" t="s">
        <v>15</v>
      </c>
      <c r="C130" s="314"/>
      <c r="D130" s="314"/>
      <c r="E130" s="314"/>
      <c r="F130" s="314"/>
      <c r="G130" s="314"/>
      <c r="I130" s="122"/>
    </row>
    <row r="131" spans="1:20" s="90" customFormat="1" ht="79.900000000000006" customHeight="1">
      <c r="A131" s="123" t="s">
        <v>9</v>
      </c>
      <c r="B131" s="123" t="s">
        <v>7</v>
      </c>
      <c r="C131" s="225" t="s">
        <v>8</v>
      </c>
      <c r="D131" s="225" t="s">
        <v>10</v>
      </c>
      <c r="E131" s="123" t="s">
        <v>11</v>
      </c>
      <c r="F131" s="123" t="s">
        <v>12</v>
      </c>
      <c r="G131" s="123" t="s">
        <v>13</v>
      </c>
      <c r="I131" s="301" t="s">
        <v>111</v>
      </c>
      <c r="J131" s="301"/>
      <c r="K131" s="301"/>
      <c r="L131" s="193"/>
      <c r="M131" s="193"/>
      <c r="N131" s="3"/>
    </row>
    <row r="132" spans="1:20" s="160" customFormat="1" ht="11.25">
      <c r="A132" s="123"/>
      <c r="B132" s="123">
        <v>1</v>
      </c>
      <c r="C132" s="123">
        <v>2</v>
      </c>
      <c r="D132" s="123">
        <v>3</v>
      </c>
      <c r="E132" s="123">
        <v>4</v>
      </c>
      <c r="F132" s="123">
        <v>5</v>
      </c>
      <c r="G132" s="123">
        <v>6</v>
      </c>
      <c r="I132" s="39"/>
      <c r="J132" s="39"/>
      <c r="K132" s="39"/>
      <c r="L132" s="39"/>
      <c r="M132" s="7"/>
      <c r="N132" s="7"/>
    </row>
    <row r="133" spans="1:20" s="184" customFormat="1" ht="172.9" customHeight="1">
      <c r="A133" s="183">
        <v>1</v>
      </c>
      <c r="B133" s="244" t="s">
        <v>176</v>
      </c>
      <c r="C133" s="191" t="str">
        <f>D7</f>
        <v/>
      </c>
      <c r="D133" s="270" t="s">
        <v>139</v>
      </c>
      <c r="E133" s="191" t="str">
        <f>D6</f>
        <v/>
      </c>
      <c r="F133" s="192">
        <f>D5</f>
        <v>300</v>
      </c>
      <c r="G133" s="189" t="str">
        <f>IF(D17="","",SUM(D17,D32,D47,D63,D79,D95,D111,D127))</f>
        <v/>
      </c>
      <c r="I133" s="185" t="b">
        <f>IF(D12="",0,(IF(D12="Tak",(G133/1.08))))</f>
        <v>0</v>
      </c>
      <c r="J133" s="186"/>
      <c r="K133" s="186"/>
    </row>
  </sheetData>
  <sheetProtection password="8DE1" sheet="1" objects="1" scenarios="1" formatCells="0" formatColumns="0" formatRows="0" insertColumns="0" insertRows="0" insertHyperlinks="0" deleteColumns="0" deleteRows="0" sort="0" autoFilter="0" pivotTables="0"/>
  <protectedRanges>
    <protectedRange sqref="G116:H125" name="Rozstęp21"/>
    <protectedRange sqref="D121" name="Rozstęp20"/>
    <protectedRange sqref="G100:H109" name="Rozstęp19"/>
    <protectedRange sqref="D105" name="Rozstęp18"/>
    <protectedRange sqref="G84:H93" name="Rozstęp17"/>
    <protectedRange sqref="D89" name="Rozstęp16"/>
    <protectedRange sqref="G68:H77 G84:H93 G100:H109 G116:H125" name="Rozstęp14"/>
    <protectedRange sqref="D73 D89 D105 D121" name="Rozstęp13"/>
    <protectedRange sqref="G52:H61" name="Rozstęp12"/>
    <protectedRange sqref="D57" name="Rozstęp11"/>
    <protectedRange sqref="G36:H45" name="Rozstęp10"/>
    <protectedRange sqref="D41" name="Rozstęp9"/>
    <protectedRange sqref="G21:H30" name="Rozstęp8"/>
    <protectedRange sqref="D26" name="Rozstęp7"/>
    <protectedRange sqref="M5:N15" name="Rozstęp6"/>
    <protectedRange sqref="J5:K15" name="Rozstęp5"/>
    <protectedRange sqref="G5:H15" name="Rozstęp4"/>
    <protectedRange sqref="D12" name="Rozstęp3"/>
    <protectedRange sqref="D10" name="Rozstęp2"/>
    <protectedRange sqref="C3" name="Rozstęp1_3"/>
    <protectedRange sqref="D5" name="Rozstęp15"/>
  </protectedRanges>
  <mergeCells count="65">
    <mergeCell ref="A1:B1"/>
    <mergeCell ref="A2:F2"/>
    <mergeCell ref="G2:N2"/>
    <mergeCell ref="A3:B3"/>
    <mergeCell ref="F3:F5"/>
    <mergeCell ref="G3:H3"/>
    <mergeCell ref="J3:O3"/>
    <mergeCell ref="A34:B34"/>
    <mergeCell ref="G34:H34"/>
    <mergeCell ref="J34:O34"/>
    <mergeCell ref="B6:B7"/>
    <mergeCell ref="B9:B11"/>
    <mergeCell ref="J17:M17"/>
    <mergeCell ref="J18:M18"/>
    <mergeCell ref="A19:B19"/>
    <mergeCell ref="G19:H19"/>
    <mergeCell ref="J19:O19"/>
    <mergeCell ref="F20:F21"/>
    <mergeCell ref="B22:B23"/>
    <mergeCell ref="B25:B27"/>
    <mergeCell ref="J32:M32"/>
    <mergeCell ref="J33:M33"/>
    <mergeCell ref="B56:B58"/>
    <mergeCell ref="F35:F36"/>
    <mergeCell ref="B37:B38"/>
    <mergeCell ref="B40:B42"/>
    <mergeCell ref="J47:M47"/>
    <mergeCell ref="J48:M48"/>
    <mergeCell ref="A49:B49"/>
    <mergeCell ref="A50:B50"/>
    <mergeCell ref="G50:H50"/>
    <mergeCell ref="J50:O50"/>
    <mergeCell ref="F51:F52"/>
    <mergeCell ref="B53:B54"/>
    <mergeCell ref="F83:F84"/>
    <mergeCell ref="J63:M63"/>
    <mergeCell ref="A66:B66"/>
    <mergeCell ref="G66:H66"/>
    <mergeCell ref="J66:O66"/>
    <mergeCell ref="F67:F68"/>
    <mergeCell ref="B69:B70"/>
    <mergeCell ref="B72:B74"/>
    <mergeCell ref="J79:M79"/>
    <mergeCell ref="A82:B82"/>
    <mergeCell ref="G82:H82"/>
    <mergeCell ref="J82:O82"/>
    <mergeCell ref="B85:B86"/>
    <mergeCell ref="B88:B90"/>
    <mergeCell ref="J95:M95"/>
    <mergeCell ref="A98:B98"/>
    <mergeCell ref="G98:H98"/>
    <mergeCell ref="J98:O98"/>
    <mergeCell ref="I131:K131"/>
    <mergeCell ref="A114:B114"/>
    <mergeCell ref="G114:H114"/>
    <mergeCell ref="J114:O114"/>
    <mergeCell ref="F115:F116"/>
    <mergeCell ref="B117:B118"/>
    <mergeCell ref="B120:B122"/>
    <mergeCell ref="J127:M127"/>
    <mergeCell ref="F99:F100"/>
    <mergeCell ref="B101:B102"/>
    <mergeCell ref="B104:B106"/>
    <mergeCell ref="J111:M111"/>
    <mergeCell ref="B130:G130"/>
  </mergeCells>
  <conditionalFormatting sqref="I133">
    <cfRule type="expression" dxfId="33" priority="1">
      <formula>$D$12="Nie"</formula>
    </cfRule>
    <cfRule type="expression" dxfId="32" priority="3">
      <formula>$D$12="Tak"</formula>
    </cfRule>
  </conditionalFormatting>
  <conditionalFormatting sqref="G133">
    <cfRule type="expression" dxfId="31" priority="2">
      <formula>$D$12="Tak"</formula>
    </cfRule>
  </conditionalFormatting>
  <dataValidations count="2">
    <dataValidation type="list" allowBlank="1" showInputMessage="1" showErrorMessage="1" sqref="D12">
      <formula1>"Tak,Nie"</formula1>
    </dataValidation>
    <dataValidation type="list" allowBlank="1" showInputMessage="1" showErrorMessage="1" sqref="D5">
      <formula1>"300,200,100"</formula1>
    </dataValidation>
  </dataValidations>
  <pageMargins left="0.7" right="0.7" top="0.75" bottom="0.75" header="0.3" footer="0.3"/>
  <pageSetup paperSize="9" scale="33" orientation="landscape" r:id="rId1"/>
  <rowBreaks count="3" manualBreakCount="3">
    <brk id="33" max="14" man="1"/>
    <brk id="65" max="14" man="1"/>
    <brk id="97" max="14" man="1"/>
  </rowBreaks>
  <ignoredErrors>
    <ignoredError sqref="O5:O15 L8:L15 J16 M16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12</vt:i4>
      </vt:variant>
    </vt:vector>
  </HeadingPairs>
  <TitlesOfParts>
    <vt:vector size="26" baseType="lpstr">
      <vt:lpstr>instrukcja</vt:lpstr>
      <vt:lpstr>wzór I</vt:lpstr>
      <vt:lpstr>wzór II faktury 2</vt:lpstr>
      <vt:lpstr>wzór II faktury 3</vt:lpstr>
      <vt:lpstr>wzór II faktury4</vt:lpstr>
      <vt:lpstr>wzór II faktury5</vt:lpstr>
      <vt:lpstr>wzór II faktury6</vt:lpstr>
      <vt:lpstr>wzór II faktury7</vt:lpstr>
      <vt:lpstr>wzór II faktury8</vt:lpstr>
      <vt:lpstr>wzór III faktury 2</vt:lpstr>
      <vt:lpstr>wzór III faktury 3</vt:lpstr>
      <vt:lpstr>wzór III faktury 4</vt:lpstr>
      <vt:lpstr>wzór III faktury 5</vt:lpstr>
      <vt:lpstr>Arkusz1</vt:lpstr>
      <vt:lpstr>'wzór I'!Obszar_wydruku</vt:lpstr>
      <vt:lpstr>'wzór II faktury 2'!Obszar_wydruku</vt:lpstr>
      <vt:lpstr>'wzór II faktury 3'!Obszar_wydruku</vt:lpstr>
      <vt:lpstr>'wzór II faktury4'!Obszar_wydruku</vt:lpstr>
      <vt:lpstr>'wzór II faktury5'!Obszar_wydruku</vt:lpstr>
      <vt:lpstr>'wzór II faktury6'!Obszar_wydruku</vt:lpstr>
      <vt:lpstr>'wzór II faktury7'!Obszar_wydruku</vt:lpstr>
      <vt:lpstr>'wzór II faktury8'!Obszar_wydruku</vt:lpstr>
      <vt:lpstr>'wzór III faktury 2'!Obszar_wydruku</vt:lpstr>
      <vt:lpstr>'wzór III faktury 3'!Obszar_wydruku</vt:lpstr>
      <vt:lpstr>'wzór III faktury 4'!Obszar_wydruku</vt:lpstr>
      <vt:lpstr>'wzór III faktury 5'!Obszar_wydruku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udetyniecka</dc:creator>
  <cp:lastModifiedBy>Michał Obara</cp:lastModifiedBy>
  <cp:lastPrinted>2021-03-24T11:20:33Z</cp:lastPrinted>
  <dcterms:created xsi:type="dcterms:W3CDTF">2015-06-05T18:17:20Z</dcterms:created>
  <dcterms:modified xsi:type="dcterms:W3CDTF">2022-02-03T12:28:09Z</dcterms:modified>
</cp:coreProperties>
</file>